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Sosnarova\dokumenty\TIÚ-dokumenty\2021 - ZAKÁZKY MČ\VŘ 3-2021 - nám. Svobody 728\VŘ 3-2021 - Příloha č. 3 - TZ, rozpočet, výkresy\"/>
    </mc:Choice>
  </mc:AlternateContent>
  <bookViews>
    <workbookView xWindow="0" yWindow="0" windowWidth="17310" windowHeight="9540"/>
  </bookViews>
  <sheets>
    <sheet name="Rekapitulace stavby" sheetId="1" r:id="rId1"/>
    <sheet name="06 - Byt č. 54, dveře č.2..." sheetId="2" r:id="rId2"/>
  </sheets>
  <definedNames>
    <definedName name="_xlnm._FilterDatabase" localSheetId="1" hidden="1">'06 - Byt č. 54, dveře č.2...'!$C$154:$K$1073</definedName>
    <definedName name="_xlnm.Print_Titles" localSheetId="1">'06 - Byt č. 54, dveře č.2...'!$154:$154</definedName>
    <definedName name="_xlnm.Print_Titles" localSheetId="0">'Rekapitulace stavby'!$92:$92</definedName>
    <definedName name="_xlnm.Print_Area" localSheetId="1">'06 - Byt č. 54, dveře č.2...'!$C$4:$J$76,'06 - Byt č. 54, dveře č.2...'!$C$82:$J$134,'06 - Byt č. 54, dveře č.2...'!$C$140:$J$1073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J41" i="2" l="1"/>
  <c r="J40" i="2"/>
  <c r="AY96" i="1" s="1"/>
  <c r="J39" i="2"/>
  <c r="AX96" i="1" s="1"/>
  <c r="BI1073" i="2"/>
  <c r="BH1073" i="2"/>
  <c r="BG1073" i="2"/>
  <c r="BE1073" i="2"/>
  <c r="T1073" i="2"/>
  <c r="T1072" i="2" s="1"/>
  <c r="T1071" i="2" s="1"/>
  <c r="R1073" i="2"/>
  <c r="R1072" i="2" s="1"/>
  <c r="R1071" i="2" s="1"/>
  <c r="P1073" i="2"/>
  <c r="P1072" i="2" s="1"/>
  <c r="P1071" i="2" s="1"/>
  <c r="BI1070" i="2"/>
  <c r="BH1070" i="2"/>
  <c r="BG1070" i="2"/>
  <c r="BE1070" i="2"/>
  <c r="T1070" i="2"/>
  <c r="R1070" i="2"/>
  <c r="P1070" i="2"/>
  <c r="BI1069" i="2"/>
  <c r="BH1069" i="2"/>
  <c r="BG1069" i="2"/>
  <c r="BE1069" i="2"/>
  <c r="T1069" i="2"/>
  <c r="R1069" i="2"/>
  <c r="P1069" i="2"/>
  <c r="BI1068" i="2"/>
  <c r="BH1068" i="2"/>
  <c r="BG1068" i="2"/>
  <c r="BE1068" i="2"/>
  <c r="T1068" i="2"/>
  <c r="R1068" i="2"/>
  <c r="P1068" i="2"/>
  <c r="BI1065" i="2"/>
  <c r="BH1065" i="2"/>
  <c r="BG1065" i="2"/>
  <c r="BE1065" i="2"/>
  <c r="T1065" i="2"/>
  <c r="R1065" i="2"/>
  <c r="P1065" i="2"/>
  <c r="BI1062" i="2"/>
  <c r="BH1062" i="2"/>
  <c r="BG1062" i="2"/>
  <c r="BE1062" i="2"/>
  <c r="T1062" i="2"/>
  <c r="R1062" i="2"/>
  <c r="P1062" i="2"/>
  <c r="BI1059" i="2"/>
  <c r="BH1059" i="2"/>
  <c r="BG1059" i="2"/>
  <c r="BE1059" i="2"/>
  <c r="T1059" i="2"/>
  <c r="R1059" i="2"/>
  <c r="P1059" i="2"/>
  <c r="BI1056" i="2"/>
  <c r="BH1056" i="2"/>
  <c r="BG1056" i="2"/>
  <c r="BE1056" i="2"/>
  <c r="T1056" i="2"/>
  <c r="R1056" i="2"/>
  <c r="P1056" i="2"/>
  <c r="BI1048" i="2"/>
  <c r="BH1048" i="2"/>
  <c r="BG1048" i="2"/>
  <c r="BE1048" i="2"/>
  <c r="T1048" i="2"/>
  <c r="R1048" i="2"/>
  <c r="P1048" i="2"/>
  <c r="BI1005" i="2"/>
  <c r="BH1005" i="2"/>
  <c r="BG1005" i="2"/>
  <c r="BE1005" i="2"/>
  <c r="T1005" i="2"/>
  <c r="R1005" i="2"/>
  <c r="P1005" i="2"/>
  <c r="BI962" i="2"/>
  <c r="BH962" i="2"/>
  <c r="BG962" i="2"/>
  <c r="BE962" i="2"/>
  <c r="T962" i="2"/>
  <c r="R962" i="2"/>
  <c r="P962" i="2"/>
  <c r="BI960" i="2"/>
  <c r="BH960" i="2"/>
  <c r="BG960" i="2"/>
  <c r="BE960" i="2"/>
  <c r="T960" i="2"/>
  <c r="R960" i="2"/>
  <c r="P960" i="2"/>
  <c r="BI959" i="2"/>
  <c r="BH959" i="2"/>
  <c r="BG959" i="2"/>
  <c r="BE959" i="2"/>
  <c r="T959" i="2"/>
  <c r="R959" i="2"/>
  <c r="P959" i="2"/>
  <c r="BI957" i="2"/>
  <c r="BH957" i="2"/>
  <c r="BG957" i="2"/>
  <c r="BE957" i="2"/>
  <c r="T957" i="2"/>
  <c r="R957" i="2"/>
  <c r="P957" i="2"/>
  <c r="BI956" i="2"/>
  <c r="BH956" i="2"/>
  <c r="BG956" i="2"/>
  <c r="BE956" i="2"/>
  <c r="T956" i="2"/>
  <c r="R956" i="2"/>
  <c r="P956" i="2"/>
  <c r="BI954" i="2"/>
  <c r="BH954" i="2"/>
  <c r="BG954" i="2"/>
  <c r="BE954" i="2"/>
  <c r="T954" i="2"/>
  <c r="R954" i="2"/>
  <c r="P954" i="2"/>
  <c r="BI934" i="2"/>
  <c r="BH934" i="2"/>
  <c r="BG934" i="2"/>
  <c r="BE934" i="2"/>
  <c r="T934" i="2"/>
  <c r="R934" i="2"/>
  <c r="P934" i="2"/>
  <c r="BI891" i="2"/>
  <c r="BH891" i="2"/>
  <c r="BG891" i="2"/>
  <c r="BE891" i="2"/>
  <c r="T891" i="2"/>
  <c r="R891" i="2"/>
  <c r="P891" i="2"/>
  <c r="BI887" i="2"/>
  <c r="BH887" i="2"/>
  <c r="BG887" i="2"/>
  <c r="BE887" i="2"/>
  <c r="T887" i="2"/>
  <c r="R887" i="2"/>
  <c r="P887" i="2"/>
  <c r="BI884" i="2"/>
  <c r="BH884" i="2"/>
  <c r="BG884" i="2"/>
  <c r="BE884" i="2"/>
  <c r="T884" i="2"/>
  <c r="R884" i="2"/>
  <c r="P884" i="2"/>
  <c r="BI881" i="2"/>
  <c r="BH881" i="2"/>
  <c r="BG881" i="2"/>
  <c r="BE881" i="2"/>
  <c r="T881" i="2"/>
  <c r="R881" i="2"/>
  <c r="P881" i="2"/>
  <c r="BI879" i="2"/>
  <c r="BH879" i="2"/>
  <c r="BG879" i="2"/>
  <c r="BE879" i="2"/>
  <c r="T879" i="2"/>
  <c r="R879" i="2"/>
  <c r="P879" i="2"/>
  <c r="BI878" i="2"/>
  <c r="BH878" i="2"/>
  <c r="BG878" i="2"/>
  <c r="BE878" i="2"/>
  <c r="T878" i="2"/>
  <c r="R878" i="2"/>
  <c r="P878" i="2"/>
  <c r="BI877" i="2"/>
  <c r="BH877" i="2"/>
  <c r="BG877" i="2"/>
  <c r="BE877" i="2"/>
  <c r="T877" i="2"/>
  <c r="R877" i="2"/>
  <c r="P877" i="2"/>
  <c r="BI871" i="2"/>
  <c r="BH871" i="2"/>
  <c r="BG871" i="2"/>
  <c r="BE871" i="2"/>
  <c r="T871" i="2"/>
  <c r="R871" i="2"/>
  <c r="P871" i="2"/>
  <c r="BI867" i="2"/>
  <c r="BH867" i="2"/>
  <c r="BG867" i="2"/>
  <c r="BE867" i="2"/>
  <c r="T867" i="2"/>
  <c r="R867" i="2"/>
  <c r="P867" i="2"/>
  <c r="BI863" i="2"/>
  <c r="BH863" i="2"/>
  <c r="BG863" i="2"/>
  <c r="BE863" i="2"/>
  <c r="T863" i="2"/>
  <c r="R863" i="2"/>
  <c r="P863" i="2"/>
  <c r="BI859" i="2"/>
  <c r="BH859" i="2"/>
  <c r="BG859" i="2"/>
  <c r="BE859" i="2"/>
  <c r="T859" i="2"/>
  <c r="R859" i="2"/>
  <c r="P859" i="2"/>
  <c r="BI857" i="2"/>
  <c r="BH857" i="2"/>
  <c r="BG857" i="2"/>
  <c r="BE857" i="2"/>
  <c r="T857" i="2"/>
  <c r="R857" i="2"/>
  <c r="P857" i="2"/>
  <c r="BI854" i="2"/>
  <c r="BH854" i="2"/>
  <c r="BG854" i="2"/>
  <c r="BE854" i="2"/>
  <c r="T854" i="2"/>
  <c r="R854" i="2"/>
  <c r="P854" i="2"/>
  <c r="BI851" i="2"/>
  <c r="BH851" i="2"/>
  <c r="BG851" i="2"/>
  <c r="BE851" i="2"/>
  <c r="T851" i="2"/>
  <c r="R851" i="2"/>
  <c r="P851" i="2"/>
  <c r="BI850" i="2"/>
  <c r="BH850" i="2"/>
  <c r="BG850" i="2"/>
  <c r="BE850" i="2"/>
  <c r="T850" i="2"/>
  <c r="R850" i="2"/>
  <c r="P850" i="2"/>
  <c r="BI842" i="2"/>
  <c r="BH842" i="2"/>
  <c r="BG842" i="2"/>
  <c r="BE842" i="2"/>
  <c r="T842" i="2"/>
  <c r="R842" i="2"/>
  <c r="P842" i="2"/>
  <c r="BI840" i="2"/>
  <c r="BH840" i="2"/>
  <c r="BG840" i="2"/>
  <c r="BE840" i="2"/>
  <c r="T840" i="2"/>
  <c r="R840" i="2"/>
  <c r="P840" i="2"/>
  <c r="BI836" i="2"/>
  <c r="BH836" i="2"/>
  <c r="BG836" i="2"/>
  <c r="BE836" i="2"/>
  <c r="T836" i="2"/>
  <c r="R836" i="2"/>
  <c r="P836" i="2"/>
  <c r="BI834" i="2"/>
  <c r="BH834" i="2"/>
  <c r="BG834" i="2"/>
  <c r="BE834" i="2"/>
  <c r="T834" i="2"/>
  <c r="R834" i="2"/>
  <c r="P834" i="2"/>
  <c r="BI830" i="2"/>
  <c r="BH830" i="2"/>
  <c r="BG830" i="2"/>
  <c r="BE830" i="2"/>
  <c r="T830" i="2"/>
  <c r="R830" i="2"/>
  <c r="P830" i="2"/>
  <c r="BI828" i="2"/>
  <c r="BH828" i="2"/>
  <c r="BG828" i="2"/>
  <c r="BE828" i="2"/>
  <c r="T828" i="2"/>
  <c r="R828" i="2"/>
  <c r="P828" i="2"/>
  <c r="BI822" i="2"/>
  <c r="BH822" i="2"/>
  <c r="BG822" i="2"/>
  <c r="BE822" i="2"/>
  <c r="T822" i="2"/>
  <c r="R822" i="2"/>
  <c r="P822" i="2"/>
  <c r="BI815" i="2"/>
  <c r="BH815" i="2"/>
  <c r="BG815" i="2"/>
  <c r="BE815" i="2"/>
  <c r="T815" i="2"/>
  <c r="R815" i="2"/>
  <c r="P815" i="2"/>
  <c r="BI809" i="2"/>
  <c r="BH809" i="2"/>
  <c r="BG809" i="2"/>
  <c r="BE809" i="2"/>
  <c r="T809" i="2"/>
  <c r="R809" i="2"/>
  <c r="P809" i="2"/>
  <c r="BI803" i="2"/>
  <c r="BH803" i="2"/>
  <c r="BG803" i="2"/>
  <c r="BE803" i="2"/>
  <c r="T803" i="2"/>
  <c r="R803" i="2"/>
  <c r="P803" i="2"/>
  <c r="BI801" i="2"/>
  <c r="BH801" i="2"/>
  <c r="BG801" i="2"/>
  <c r="BE801" i="2"/>
  <c r="T801" i="2"/>
  <c r="R801" i="2"/>
  <c r="P801" i="2"/>
  <c r="BI800" i="2"/>
  <c r="BH800" i="2"/>
  <c r="BG800" i="2"/>
  <c r="BE800" i="2"/>
  <c r="T800" i="2"/>
  <c r="R800" i="2"/>
  <c r="P800" i="2"/>
  <c r="BI799" i="2"/>
  <c r="BH799" i="2"/>
  <c r="BG799" i="2"/>
  <c r="BE799" i="2"/>
  <c r="T799" i="2"/>
  <c r="R799" i="2"/>
  <c r="P799" i="2"/>
  <c r="BI797" i="2"/>
  <c r="BH797" i="2"/>
  <c r="BG797" i="2"/>
  <c r="BE797" i="2"/>
  <c r="T797" i="2"/>
  <c r="R797" i="2"/>
  <c r="P797" i="2"/>
  <c r="BI794" i="2"/>
  <c r="BH794" i="2"/>
  <c r="BG794" i="2"/>
  <c r="BE794" i="2"/>
  <c r="T794" i="2"/>
  <c r="R794" i="2"/>
  <c r="P794" i="2"/>
  <c r="BI792" i="2"/>
  <c r="BH792" i="2"/>
  <c r="BG792" i="2"/>
  <c r="BE792" i="2"/>
  <c r="T792" i="2"/>
  <c r="R792" i="2"/>
  <c r="P792" i="2"/>
  <c r="BI786" i="2"/>
  <c r="BH786" i="2"/>
  <c r="BG786" i="2"/>
  <c r="BE786" i="2"/>
  <c r="T786" i="2"/>
  <c r="R786" i="2"/>
  <c r="P786" i="2"/>
  <c r="BI776" i="2"/>
  <c r="BH776" i="2"/>
  <c r="BG776" i="2"/>
  <c r="BE776" i="2"/>
  <c r="T776" i="2"/>
  <c r="R776" i="2"/>
  <c r="P776" i="2"/>
  <c r="BI770" i="2"/>
  <c r="BH770" i="2"/>
  <c r="BG770" i="2"/>
  <c r="BE770" i="2"/>
  <c r="T770" i="2"/>
  <c r="R770" i="2"/>
  <c r="P770" i="2"/>
  <c r="BI761" i="2"/>
  <c r="BH761" i="2"/>
  <c r="BG761" i="2"/>
  <c r="BE761" i="2"/>
  <c r="T761" i="2"/>
  <c r="R761" i="2"/>
  <c r="P761" i="2"/>
  <c r="BI751" i="2"/>
  <c r="BH751" i="2"/>
  <c r="BG751" i="2"/>
  <c r="BE751" i="2"/>
  <c r="T751" i="2"/>
  <c r="R751" i="2"/>
  <c r="P751" i="2"/>
  <c r="BI741" i="2"/>
  <c r="BH741" i="2"/>
  <c r="BG741" i="2"/>
  <c r="BE741" i="2"/>
  <c r="T741" i="2"/>
  <c r="R741" i="2"/>
  <c r="P741" i="2"/>
  <c r="BI735" i="2"/>
  <c r="BH735" i="2"/>
  <c r="BG735" i="2"/>
  <c r="BE735" i="2"/>
  <c r="T735" i="2"/>
  <c r="R735" i="2"/>
  <c r="P735" i="2"/>
  <c r="BI727" i="2"/>
  <c r="BH727" i="2"/>
  <c r="BG727" i="2"/>
  <c r="BE727" i="2"/>
  <c r="T727" i="2"/>
  <c r="R727" i="2"/>
  <c r="P727" i="2"/>
  <c r="BI721" i="2"/>
  <c r="BH721" i="2"/>
  <c r="BG721" i="2"/>
  <c r="BE721" i="2"/>
  <c r="T721" i="2"/>
  <c r="R721" i="2"/>
  <c r="P721" i="2"/>
  <c r="BI713" i="2"/>
  <c r="BH713" i="2"/>
  <c r="BG713" i="2"/>
  <c r="BE713" i="2"/>
  <c r="T713" i="2"/>
  <c r="R713" i="2"/>
  <c r="P713" i="2"/>
  <c r="BI707" i="2"/>
  <c r="BH707" i="2"/>
  <c r="BG707" i="2"/>
  <c r="BE707" i="2"/>
  <c r="T707" i="2"/>
  <c r="R707" i="2"/>
  <c r="P707" i="2"/>
  <c r="BI701" i="2"/>
  <c r="BH701" i="2"/>
  <c r="BG701" i="2"/>
  <c r="BE701" i="2"/>
  <c r="T701" i="2"/>
  <c r="R701" i="2"/>
  <c r="P701" i="2"/>
  <c r="BI695" i="2"/>
  <c r="BH695" i="2"/>
  <c r="BG695" i="2"/>
  <c r="BE695" i="2"/>
  <c r="T695" i="2"/>
  <c r="R695" i="2"/>
  <c r="P695" i="2"/>
  <c r="BI693" i="2"/>
  <c r="BH693" i="2"/>
  <c r="BG693" i="2"/>
  <c r="BE693" i="2"/>
  <c r="T693" i="2"/>
  <c r="R693" i="2"/>
  <c r="P693" i="2"/>
  <c r="BI692" i="2"/>
  <c r="BH692" i="2"/>
  <c r="BG692" i="2"/>
  <c r="BE692" i="2"/>
  <c r="T692" i="2"/>
  <c r="R692" i="2"/>
  <c r="P692" i="2"/>
  <c r="BI691" i="2"/>
  <c r="BH691" i="2"/>
  <c r="BG691" i="2"/>
  <c r="BE691" i="2"/>
  <c r="T691" i="2"/>
  <c r="R691" i="2"/>
  <c r="P691" i="2"/>
  <c r="BI683" i="2"/>
  <c r="BH683" i="2"/>
  <c r="BG683" i="2"/>
  <c r="BE683" i="2"/>
  <c r="T683" i="2"/>
  <c r="R683" i="2"/>
  <c r="P683" i="2"/>
  <c r="BI675" i="2"/>
  <c r="BH675" i="2"/>
  <c r="BG675" i="2"/>
  <c r="BE675" i="2"/>
  <c r="T675" i="2"/>
  <c r="R675" i="2"/>
  <c r="P675" i="2"/>
  <c r="BI667" i="2"/>
  <c r="BH667" i="2"/>
  <c r="BG667" i="2"/>
  <c r="BE667" i="2"/>
  <c r="T667" i="2"/>
  <c r="R667" i="2"/>
  <c r="P667" i="2"/>
  <c r="BI659" i="2"/>
  <c r="BH659" i="2"/>
  <c r="BG659" i="2"/>
  <c r="BE659" i="2"/>
  <c r="T659" i="2"/>
  <c r="R659" i="2"/>
  <c r="P659" i="2"/>
  <c r="BI651" i="2"/>
  <c r="BH651" i="2"/>
  <c r="BG651" i="2"/>
  <c r="BE651" i="2"/>
  <c r="T651" i="2"/>
  <c r="R651" i="2"/>
  <c r="P651" i="2"/>
  <c r="BI643" i="2"/>
  <c r="BH643" i="2"/>
  <c r="BG643" i="2"/>
  <c r="BE643" i="2"/>
  <c r="T643" i="2"/>
  <c r="R643" i="2"/>
  <c r="P643" i="2"/>
  <c r="BI642" i="2"/>
  <c r="BH642" i="2"/>
  <c r="BG642" i="2"/>
  <c r="BE642" i="2"/>
  <c r="T642" i="2"/>
  <c r="R642" i="2"/>
  <c r="P642" i="2"/>
  <c r="BI634" i="2"/>
  <c r="BH634" i="2"/>
  <c r="BG634" i="2"/>
  <c r="BE634" i="2"/>
  <c r="T634" i="2"/>
  <c r="R634" i="2"/>
  <c r="P634" i="2"/>
  <c r="BI626" i="2"/>
  <c r="BH626" i="2"/>
  <c r="BG626" i="2"/>
  <c r="BE626" i="2"/>
  <c r="T626" i="2"/>
  <c r="R626" i="2"/>
  <c r="P626" i="2"/>
  <c r="BI624" i="2"/>
  <c r="BH624" i="2"/>
  <c r="BG624" i="2"/>
  <c r="BE624" i="2"/>
  <c r="T624" i="2"/>
  <c r="R624" i="2"/>
  <c r="P624" i="2"/>
  <c r="BI623" i="2"/>
  <c r="BH623" i="2"/>
  <c r="BG623" i="2"/>
  <c r="BE623" i="2"/>
  <c r="T623" i="2"/>
  <c r="R623" i="2"/>
  <c r="P623" i="2"/>
  <c r="BI622" i="2"/>
  <c r="BH622" i="2"/>
  <c r="BG622" i="2"/>
  <c r="BE622" i="2"/>
  <c r="T622" i="2"/>
  <c r="R622" i="2"/>
  <c r="P622" i="2"/>
  <c r="BI618" i="2"/>
  <c r="BH618" i="2"/>
  <c r="BG618" i="2"/>
  <c r="BE618" i="2"/>
  <c r="T618" i="2"/>
  <c r="R618" i="2"/>
  <c r="P618" i="2"/>
  <c r="BI616" i="2"/>
  <c r="BH616" i="2"/>
  <c r="BG616" i="2"/>
  <c r="BE616" i="2"/>
  <c r="T616" i="2"/>
  <c r="R616" i="2"/>
  <c r="P616" i="2"/>
  <c r="BI612" i="2"/>
  <c r="BH612" i="2"/>
  <c r="BG612" i="2"/>
  <c r="BE612" i="2"/>
  <c r="T612" i="2"/>
  <c r="R612" i="2"/>
  <c r="P612" i="2"/>
  <c r="BI609" i="2"/>
  <c r="BH609" i="2"/>
  <c r="BG609" i="2"/>
  <c r="BE609" i="2"/>
  <c r="T609" i="2"/>
  <c r="R609" i="2"/>
  <c r="P609" i="2"/>
  <c r="BI603" i="2"/>
  <c r="BH603" i="2"/>
  <c r="BG603" i="2"/>
  <c r="BE603" i="2"/>
  <c r="T603" i="2"/>
  <c r="R603" i="2"/>
  <c r="P603" i="2"/>
  <c r="BI595" i="2"/>
  <c r="BH595" i="2"/>
  <c r="BG595" i="2"/>
  <c r="BE595" i="2"/>
  <c r="T595" i="2"/>
  <c r="R595" i="2"/>
  <c r="P595" i="2"/>
  <c r="BI589" i="2"/>
  <c r="BH589" i="2"/>
  <c r="BG589" i="2"/>
  <c r="BE589" i="2"/>
  <c r="T589" i="2"/>
  <c r="R589" i="2"/>
  <c r="P589" i="2"/>
  <c r="BI581" i="2"/>
  <c r="BH581" i="2"/>
  <c r="BG581" i="2"/>
  <c r="BE581" i="2"/>
  <c r="T581" i="2"/>
  <c r="R581" i="2"/>
  <c r="P581" i="2"/>
  <c r="BI573" i="2"/>
  <c r="BH573" i="2"/>
  <c r="BG573" i="2"/>
  <c r="BE573" i="2"/>
  <c r="T573" i="2"/>
  <c r="R573" i="2"/>
  <c r="P573" i="2"/>
  <c r="BI565" i="2"/>
  <c r="BH565" i="2"/>
  <c r="BG565" i="2"/>
  <c r="BE565" i="2"/>
  <c r="T565" i="2"/>
  <c r="R565" i="2"/>
  <c r="P565" i="2"/>
  <c r="BI563" i="2"/>
  <c r="BH563" i="2"/>
  <c r="BG563" i="2"/>
  <c r="BE563" i="2"/>
  <c r="T563" i="2"/>
  <c r="R563" i="2"/>
  <c r="P563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5" i="2"/>
  <c r="BH555" i="2"/>
  <c r="BG555" i="2"/>
  <c r="BE555" i="2"/>
  <c r="T555" i="2"/>
  <c r="R555" i="2"/>
  <c r="P555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48" i="2"/>
  <c r="BH548" i="2"/>
  <c r="BG548" i="2"/>
  <c r="BE548" i="2"/>
  <c r="T548" i="2"/>
  <c r="R548" i="2"/>
  <c r="P548" i="2"/>
  <c r="BI546" i="2"/>
  <c r="BH546" i="2"/>
  <c r="BG546" i="2"/>
  <c r="BE546" i="2"/>
  <c r="T546" i="2"/>
  <c r="T545" i="2"/>
  <c r="R546" i="2"/>
  <c r="R545" i="2" s="1"/>
  <c r="P546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20" i="2"/>
  <c r="BH520" i="2"/>
  <c r="BG520" i="2"/>
  <c r="BE520" i="2"/>
  <c r="T520" i="2"/>
  <c r="R520" i="2"/>
  <c r="P520" i="2"/>
  <c r="BI514" i="2"/>
  <c r="BH514" i="2"/>
  <c r="BG514" i="2"/>
  <c r="BE514" i="2"/>
  <c r="T514" i="2"/>
  <c r="R514" i="2"/>
  <c r="P514" i="2"/>
  <c r="BI508" i="2"/>
  <c r="BH508" i="2"/>
  <c r="BG508" i="2"/>
  <c r="BE508" i="2"/>
  <c r="T508" i="2"/>
  <c r="R508" i="2"/>
  <c r="P508" i="2"/>
  <c r="BI502" i="2"/>
  <c r="BH502" i="2"/>
  <c r="BG502" i="2"/>
  <c r="BE502" i="2"/>
  <c r="T502" i="2"/>
  <c r="R502" i="2"/>
  <c r="P502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5" i="2"/>
  <c r="BH495" i="2"/>
  <c r="BG495" i="2"/>
  <c r="BE495" i="2"/>
  <c r="T495" i="2"/>
  <c r="R495" i="2"/>
  <c r="P495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5" i="2"/>
  <c r="BH485" i="2"/>
  <c r="BG485" i="2"/>
  <c r="BE485" i="2"/>
  <c r="T485" i="2"/>
  <c r="R485" i="2"/>
  <c r="P485" i="2"/>
  <c r="BI483" i="2"/>
  <c r="BH483" i="2"/>
  <c r="BG483" i="2"/>
  <c r="BE483" i="2"/>
  <c r="T483" i="2"/>
  <c r="R483" i="2"/>
  <c r="P483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7" i="2"/>
  <c r="BH467" i="2"/>
  <c r="BG467" i="2"/>
  <c r="BE467" i="2"/>
  <c r="T467" i="2"/>
  <c r="R467" i="2"/>
  <c r="P467" i="2"/>
  <c r="BI463" i="2"/>
  <c r="BH463" i="2"/>
  <c r="BG463" i="2"/>
  <c r="BE463" i="2"/>
  <c r="T463" i="2"/>
  <c r="R463" i="2"/>
  <c r="P463" i="2"/>
  <c r="BI448" i="2"/>
  <c r="BH448" i="2"/>
  <c r="BG448" i="2"/>
  <c r="BE448" i="2"/>
  <c r="T448" i="2"/>
  <c r="R448" i="2"/>
  <c r="P448" i="2"/>
  <c r="BI439" i="2"/>
  <c r="BH439" i="2"/>
  <c r="BG439" i="2"/>
  <c r="BE439" i="2"/>
  <c r="T439" i="2"/>
  <c r="R439" i="2"/>
  <c r="P439" i="2"/>
  <c r="BI436" i="2"/>
  <c r="BH436" i="2"/>
  <c r="BG436" i="2"/>
  <c r="BE436" i="2"/>
  <c r="T436" i="2"/>
  <c r="R436" i="2"/>
  <c r="P436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19" i="2"/>
  <c r="BH419" i="2"/>
  <c r="BG419" i="2"/>
  <c r="BE419" i="2"/>
  <c r="T419" i="2"/>
  <c r="R419" i="2"/>
  <c r="P419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90" i="2"/>
  <c r="BH390" i="2"/>
  <c r="BG390" i="2"/>
  <c r="BE390" i="2"/>
  <c r="T390" i="2"/>
  <c r="R390" i="2"/>
  <c r="P390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2" i="2"/>
  <c r="BH362" i="2"/>
  <c r="BG362" i="2"/>
  <c r="BE362" i="2"/>
  <c r="T362" i="2"/>
  <c r="R362" i="2"/>
  <c r="P362" i="2"/>
  <c r="BI359" i="2"/>
  <c r="BH359" i="2"/>
  <c r="BG359" i="2"/>
  <c r="BE359" i="2"/>
  <c r="T359" i="2"/>
  <c r="R359" i="2"/>
  <c r="P359" i="2"/>
  <c r="BI355" i="2"/>
  <c r="BH355" i="2"/>
  <c r="BG355" i="2"/>
  <c r="BE355" i="2"/>
  <c r="T355" i="2"/>
  <c r="R355" i="2"/>
  <c r="P355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3" i="2"/>
  <c r="BH323" i="2"/>
  <c r="BG323" i="2"/>
  <c r="BE323" i="2"/>
  <c r="T323" i="2"/>
  <c r="R323" i="2"/>
  <c r="P323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1" i="2"/>
  <c r="BH301" i="2"/>
  <c r="BG301" i="2"/>
  <c r="BE301" i="2"/>
  <c r="T301" i="2"/>
  <c r="R301" i="2"/>
  <c r="P301" i="2"/>
  <c r="BI297" i="2"/>
  <c r="BH297" i="2"/>
  <c r="BG297" i="2"/>
  <c r="BE297" i="2"/>
  <c r="T297" i="2"/>
  <c r="R297" i="2"/>
  <c r="P297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0" i="2"/>
  <c r="BH270" i="2"/>
  <c r="BG270" i="2"/>
  <c r="BE270" i="2"/>
  <c r="T270" i="2"/>
  <c r="R270" i="2"/>
  <c r="P270" i="2"/>
  <c r="BI267" i="2"/>
  <c r="BH267" i="2"/>
  <c r="BG267" i="2"/>
  <c r="BE267" i="2"/>
  <c r="T267" i="2"/>
  <c r="R267" i="2"/>
  <c r="P267" i="2"/>
  <c r="BI259" i="2"/>
  <c r="BH259" i="2"/>
  <c r="BG259" i="2"/>
  <c r="BE259" i="2"/>
  <c r="T259" i="2"/>
  <c r="R259" i="2"/>
  <c r="P259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24" i="2"/>
  <c r="BH224" i="2"/>
  <c r="BG224" i="2"/>
  <c r="BE224" i="2"/>
  <c r="T224" i="2"/>
  <c r="R224" i="2"/>
  <c r="P224" i="2"/>
  <c r="BI219" i="2"/>
  <c r="BH219" i="2"/>
  <c r="BG219" i="2"/>
  <c r="BE219" i="2"/>
  <c r="T219" i="2"/>
  <c r="R219" i="2"/>
  <c r="P219" i="2"/>
  <c r="BI210" i="2"/>
  <c r="BH210" i="2"/>
  <c r="BG210" i="2"/>
  <c r="BE210" i="2"/>
  <c r="T210" i="2"/>
  <c r="R210" i="2"/>
  <c r="P210" i="2"/>
  <c r="BI206" i="2"/>
  <c r="BH206" i="2"/>
  <c r="BG206" i="2"/>
  <c r="BE206" i="2"/>
  <c r="T206" i="2"/>
  <c r="R206" i="2"/>
  <c r="P206" i="2"/>
  <c r="BI196" i="2"/>
  <c r="BH196" i="2"/>
  <c r="BG196" i="2"/>
  <c r="BE196" i="2"/>
  <c r="T196" i="2"/>
  <c r="R196" i="2"/>
  <c r="P196" i="2"/>
  <c r="BI186" i="2"/>
  <c r="BH186" i="2"/>
  <c r="BG186" i="2"/>
  <c r="BE186" i="2"/>
  <c r="T186" i="2"/>
  <c r="R186" i="2"/>
  <c r="P186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6" i="2"/>
  <c r="BH166" i="2"/>
  <c r="BG166" i="2"/>
  <c r="BE166" i="2"/>
  <c r="T166" i="2"/>
  <c r="R166" i="2"/>
  <c r="P166" i="2"/>
  <c r="BI162" i="2"/>
  <c r="BH162" i="2"/>
  <c r="BG162" i="2"/>
  <c r="BE162" i="2"/>
  <c r="T162" i="2"/>
  <c r="R162" i="2"/>
  <c r="P162" i="2"/>
  <c r="BI158" i="2"/>
  <c r="BH158" i="2"/>
  <c r="BG158" i="2"/>
  <c r="BE158" i="2"/>
  <c r="T158" i="2"/>
  <c r="T157" i="2"/>
  <c r="R158" i="2"/>
  <c r="R157" i="2" s="1"/>
  <c r="P158" i="2"/>
  <c r="P157" i="2"/>
  <c r="F149" i="2"/>
  <c r="E147" i="2"/>
  <c r="BI132" i="2"/>
  <c r="BH132" i="2"/>
  <c r="BG132" i="2"/>
  <c r="BE132" i="2"/>
  <c r="BI131" i="2"/>
  <c r="BH131" i="2"/>
  <c r="BG131" i="2"/>
  <c r="BF131" i="2"/>
  <c r="BE131" i="2"/>
  <c r="BI130" i="2"/>
  <c r="BH130" i="2"/>
  <c r="BG130" i="2"/>
  <c r="BF130" i="2"/>
  <c r="BE130" i="2"/>
  <c r="BI129" i="2"/>
  <c r="BH129" i="2"/>
  <c r="BG129" i="2"/>
  <c r="BF129" i="2"/>
  <c r="BE129" i="2"/>
  <c r="BI128" i="2"/>
  <c r="BH128" i="2"/>
  <c r="BG128" i="2"/>
  <c r="BF128" i="2"/>
  <c r="BE128" i="2"/>
  <c r="BI127" i="2"/>
  <c r="BH127" i="2"/>
  <c r="BG127" i="2"/>
  <c r="BF127" i="2"/>
  <c r="BE127" i="2"/>
  <c r="F91" i="2"/>
  <c r="E89" i="2"/>
  <c r="J26" i="2"/>
  <c r="E26" i="2"/>
  <c r="J152" i="2"/>
  <c r="J25" i="2"/>
  <c r="J23" i="2"/>
  <c r="E23" i="2"/>
  <c r="J93" i="2"/>
  <c r="J22" i="2"/>
  <c r="J20" i="2"/>
  <c r="E20" i="2"/>
  <c r="F94" i="2"/>
  <c r="J19" i="2"/>
  <c r="J17" i="2"/>
  <c r="E17" i="2"/>
  <c r="F151" i="2"/>
  <c r="J16" i="2"/>
  <c r="J14" i="2"/>
  <c r="J149" i="2" s="1"/>
  <c r="E7" i="2"/>
  <c r="E143" i="2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BK1070" i="2"/>
  <c r="J960" i="2"/>
  <c r="J881" i="2"/>
  <c r="BK878" i="2"/>
  <c r="BK871" i="2"/>
  <c r="BK867" i="2"/>
  <c r="BK859" i="2"/>
  <c r="BK836" i="2"/>
  <c r="BK809" i="2"/>
  <c r="BK786" i="2"/>
  <c r="BK721" i="2"/>
  <c r="BK713" i="2"/>
  <c r="J707" i="2"/>
  <c r="BK695" i="2"/>
  <c r="BK693" i="2"/>
  <c r="BK642" i="2"/>
  <c r="BK624" i="2"/>
  <c r="BK618" i="2"/>
  <c r="J563" i="2"/>
  <c r="BK562" i="2"/>
  <c r="J555" i="2"/>
  <c r="BK552" i="2"/>
  <c r="BK541" i="2"/>
  <c r="BK535" i="2"/>
  <c r="J530" i="2"/>
  <c r="BK526" i="2"/>
  <c r="BK502" i="2"/>
  <c r="J500" i="2"/>
  <c r="J488" i="2"/>
  <c r="J471" i="2"/>
  <c r="BK470" i="2"/>
  <c r="J469" i="2"/>
  <c r="BK467" i="2"/>
  <c r="J423" i="2"/>
  <c r="BK395" i="2"/>
  <c r="BK387" i="2"/>
  <c r="BK368" i="2"/>
  <c r="J355" i="2"/>
  <c r="J346" i="2"/>
  <c r="J345" i="2"/>
  <c r="BK340" i="2"/>
  <c r="J337" i="2"/>
  <c r="J329" i="2"/>
  <c r="J323" i="2"/>
  <c r="J315" i="2"/>
  <c r="J314" i="2"/>
  <c r="BK310" i="2"/>
  <c r="J307" i="2"/>
  <c r="J301" i="2"/>
  <c r="BK285" i="2"/>
  <c r="J259" i="2"/>
  <c r="BK186" i="2"/>
  <c r="BK166" i="2"/>
  <c r="J162" i="2"/>
  <c r="J1065" i="2"/>
  <c r="J1056" i="2"/>
  <c r="BK1005" i="2"/>
  <c r="BK962" i="2"/>
  <c r="BK959" i="2"/>
  <c r="BK954" i="2"/>
  <c r="BK887" i="2"/>
  <c r="BK881" i="2"/>
  <c r="J877" i="2"/>
  <c r="BK851" i="2"/>
  <c r="BK842" i="2"/>
  <c r="BK830" i="2"/>
  <c r="BK794" i="2"/>
  <c r="J792" i="2"/>
  <c r="J751" i="2"/>
  <c r="BK707" i="2"/>
  <c r="BK692" i="2"/>
  <c r="J691" i="2"/>
  <c r="J589" i="2"/>
  <c r="J558" i="2"/>
  <c r="J552" i="2"/>
  <c r="J548" i="2"/>
  <c r="BK542" i="2"/>
  <c r="BK540" i="2"/>
  <c r="J514" i="2"/>
  <c r="BK500" i="2"/>
  <c r="J499" i="2"/>
  <c r="BK488" i="2"/>
  <c r="J479" i="2"/>
  <c r="J448" i="2"/>
  <c r="J436" i="2"/>
  <c r="BK419" i="2"/>
  <c r="J401" i="2"/>
  <c r="J395" i="2"/>
  <c r="BK386" i="2"/>
  <c r="J384" i="2"/>
  <c r="J371" i="2"/>
  <c r="J367" i="2"/>
  <c r="BK366" i="2"/>
  <c r="BK355" i="2"/>
  <c r="BK348" i="2"/>
  <c r="J347" i="2"/>
  <c r="BK346" i="2"/>
  <c r="BK343" i="2"/>
  <c r="J342" i="2"/>
  <c r="BK337" i="2"/>
  <c r="BK336" i="2"/>
  <c r="BK323" i="2"/>
  <c r="J308" i="2"/>
  <c r="BK293" i="2"/>
  <c r="BK288" i="2"/>
  <c r="J284" i="2"/>
  <c r="J275" i="2"/>
  <c r="BK270" i="2"/>
  <c r="BK219" i="2"/>
  <c r="BK206" i="2"/>
  <c r="BK196" i="2"/>
  <c r="J170" i="2"/>
  <c r="J1070" i="2"/>
  <c r="BK1062" i="2"/>
  <c r="J1048" i="2"/>
  <c r="BK957" i="2"/>
  <c r="BK956" i="2"/>
  <c r="J954" i="2"/>
  <c r="J878" i="2"/>
  <c r="BK854" i="2"/>
  <c r="J850" i="2"/>
  <c r="J840" i="2"/>
  <c r="BK834" i="2"/>
  <c r="J830" i="2"/>
  <c r="BK828" i="2"/>
  <c r="BK799" i="2"/>
  <c r="BK735" i="2"/>
  <c r="J721" i="2"/>
  <c r="BK659" i="2"/>
  <c r="J651" i="2"/>
  <c r="J643" i="2"/>
  <c r="BK634" i="2"/>
  <c r="J565" i="2"/>
  <c r="J539" i="2"/>
  <c r="BK538" i="2"/>
  <c r="BK534" i="2"/>
  <c r="BK529" i="2"/>
  <c r="J526" i="2"/>
  <c r="J522" i="2"/>
  <c r="J502" i="2"/>
  <c r="BK489" i="2"/>
  <c r="BK469" i="2"/>
  <c r="J417" i="2"/>
  <c r="BK398" i="2"/>
  <c r="BK397" i="2"/>
  <c r="BK384" i="2"/>
  <c r="BK383" i="2"/>
  <c r="BK382" i="2"/>
  <c r="BK379" i="2"/>
  <c r="J372" i="2"/>
  <c r="BK371" i="2"/>
  <c r="BK335" i="2"/>
  <c r="BK315" i="2"/>
  <c r="BK306" i="2"/>
  <c r="J287" i="2"/>
  <c r="J277" i="2"/>
  <c r="J267" i="2"/>
  <c r="J206" i="2"/>
  <c r="J158" i="2"/>
  <c r="BK1073" i="2"/>
  <c r="BK1065" i="2"/>
  <c r="J1005" i="2"/>
  <c r="J962" i="2"/>
  <c r="J884" i="2"/>
  <c r="J879" i="2"/>
  <c r="J863" i="2"/>
  <c r="J857" i="2"/>
  <c r="BK850" i="2"/>
  <c r="J842" i="2"/>
  <c r="J834" i="2"/>
  <c r="J815" i="2"/>
  <c r="BK800" i="2"/>
  <c r="J797" i="2"/>
  <c r="BK792" i="2"/>
  <c r="BK776" i="2"/>
  <c r="BK741" i="2"/>
  <c r="J727" i="2"/>
  <c r="BK701" i="2"/>
  <c r="BK691" i="2"/>
  <c r="J683" i="2"/>
  <c r="J659" i="2"/>
  <c r="BK626" i="2"/>
  <c r="BK623" i="2"/>
  <c r="BK622" i="2"/>
  <c r="J618" i="2"/>
  <c r="BK595" i="2"/>
  <c r="BK560" i="2"/>
  <c r="J559" i="2"/>
  <c r="BK555" i="2"/>
  <c r="J551" i="2"/>
  <c r="BK548" i="2"/>
  <c r="J546" i="2"/>
  <c r="J541" i="2"/>
  <c r="BK536" i="2"/>
  <c r="J472" i="2"/>
  <c r="J470" i="2"/>
  <c r="BK448" i="2"/>
  <c r="J439" i="2"/>
  <c r="J383" i="2"/>
  <c r="J381" i="2"/>
  <c r="J380" i="2"/>
  <c r="BK359" i="2"/>
  <c r="BK344" i="2"/>
  <c r="J343" i="2"/>
  <c r="J341" i="2"/>
  <c r="J332" i="2"/>
  <c r="J318" i="2"/>
  <c r="BK314" i="2"/>
  <c r="J310" i="2"/>
  <c r="J297" i="2"/>
  <c r="BK290" i="2"/>
  <c r="J279" i="2"/>
  <c r="BK277" i="2"/>
  <c r="BK259" i="2"/>
  <c r="J251" i="2"/>
  <c r="BK248" i="2"/>
  <c r="BK173" i="2"/>
  <c r="J166" i="2"/>
  <c r="BK162" i="2"/>
  <c r="BK1069" i="2"/>
  <c r="J1068" i="2"/>
  <c r="BK1056" i="2"/>
  <c r="BK960" i="2"/>
  <c r="J959" i="2"/>
  <c r="J957" i="2"/>
  <c r="J934" i="2"/>
  <c r="J859" i="2"/>
  <c r="J854" i="2"/>
  <c r="J851" i="2"/>
  <c r="BK840" i="2"/>
  <c r="J828" i="2"/>
  <c r="BK815" i="2"/>
  <c r="BK801" i="2"/>
  <c r="J799" i="2"/>
  <c r="BK761" i="2"/>
  <c r="J695" i="2"/>
  <c r="J693" i="2"/>
  <c r="J692" i="2"/>
  <c r="BK683" i="2"/>
  <c r="BK651" i="2"/>
  <c r="J642" i="2"/>
  <c r="J634" i="2"/>
  <c r="BK609" i="2"/>
  <c r="J595" i="2"/>
  <c r="J581" i="2"/>
  <c r="BK573" i="2"/>
  <c r="J560" i="2"/>
  <c r="BK559" i="2"/>
  <c r="J553" i="2"/>
  <c r="J540" i="2"/>
  <c r="J534" i="2"/>
  <c r="J529" i="2"/>
  <c r="BK523" i="2"/>
  <c r="BK508" i="2"/>
  <c r="BK483" i="2"/>
  <c r="BK479" i="2"/>
  <c r="BK478" i="2"/>
  <c r="BK471" i="2"/>
  <c r="BK463" i="2"/>
  <c r="J421" i="2"/>
  <c r="J400" i="2"/>
  <c r="J398" i="2"/>
  <c r="J393" i="2"/>
  <c r="J390" i="2"/>
  <c r="J368" i="2"/>
  <c r="J362" i="2"/>
  <c r="J349" i="2"/>
  <c r="BK332" i="2"/>
  <c r="BK319" i="2"/>
  <c r="J316" i="2"/>
  <c r="BK308" i="2"/>
  <c r="BK307" i="2"/>
  <c r="J273" i="2"/>
  <c r="BK267" i="2"/>
  <c r="J224" i="2"/>
  <c r="J219" i="2"/>
  <c r="J196" i="2"/>
  <c r="BK170" i="2"/>
  <c r="BK1068" i="2"/>
  <c r="J1062" i="2"/>
  <c r="BK1059" i="2"/>
  <c r="BK1048" i="2"/>
  <c r="J956" i="2"/>
  <c r="BK891" i="2"/>
  <c r="J887" i="2"/>
  <c r="J867" i="2"/>
  <c r="J836" i="2"/>
  <c r="J822" i="2"/>
  <c r="BK803" i="2"/>
  <c r="J801" i="2"/>
  <c r="J761" i="2"/>
  <c r="BK751" i="2"/>
  <c r="J701" i="2"/>
  <c r="BK667" i="2"/>
  <c r="BK643" i="2"/>
  <c r="J616" i="2"/>
  <c r="BK612" i="2"/>
  <c r="J603" i="2"/>
  <c r="BK589" i="2"/>
  <c r="BK581" i="2"/>
  <c r="BK565" i="2"/>
  <c r="J562" i="2"/>
  <c r="BK561" i="2"/>
  <c r="BK551" i="2"/>
  <c r="BK544" i="2"/>
  <c r="J542" i="2"/>
  <c r="J535" i="2"/>
  <c r="J527" i="2"/>
  <c r="BK520" i="2"/>
  <c r="J508" i="2"/>
  <c r="BK499" i="2"/>
  <c r="BK495" i="2"/>
  <c r="BK485" i="2"/>
  <c r="J483" i="2"/>
  <c r="J478" i="2"/>
  <c r="BK472" i="2"/>
  <c r="J463" i="2"/>
  <c r="J419" i="2"/>
  <c r="BK415" i="2"/>
  <c r="BK414" i="2"/>
  <c r="BK401" i="2"/>
  <c r="BK400" i="2"/>
  <c r="J387" i="2"/>
  <c r="J379" i="2"/>
  <c r="J373" i="2"/>
  <c r="BK372" i="2"/>
  <c r="J365" i="2"/>
  <c r="J359" i="2"/>
  <c r="BK347" i="2"/>
  <c r="BK345" i="2"/>
  <c r="BK342" i="2"/>
  <c r="BK318" i="2"/>
  <c r="BK316" i="2"/>
  <c r="J306" i="2"/>
  <c r="BK301" i="2"/>
  <c r="BK297" i="2"/>
  <c r="BK292" i="2"/>
  <c r="J290" i="2"/>
  <c r="J285" i="2"/>
  <c r="BK224" i="2"/>
  <c r="BK210" i="2"/>
  <c r="J1073" i="2"/>
  <c r="J1069" i="2"/>
  <c r="J1059" i="2"/>
  <c r="BK884" i="2"/>
  <c r="BK877" i="2"/>
  <c r="BK863" i="2"/>
  <c r="BK857" i="2"/>
  <c r="BK822" i="2"/>
  <c r="J809" i="2"/>
  <c r="BK797" i="2"/>
  <c r="J786" i="2"/>
  <c r="J770" i="2"/>
  <c r="J741" i="2"/>
  <c r="BK727" i="2"/>
  <c r="J713" i="2"/>
  <c r="BK675" i="2"/>
  <c r="J626" i="2"/>
  <c r="J623" i="2"/>
  <c r="J622" i="2"/>
  <c r="BK616" i="2"/>
  <c r="J573" i="2"/>
  <c r="BK558" i="2"/>
  <c r="BK553" i="2"/>
  <c r="BK546" i="2"/>
  <c r="J544" i="2"/>
  <c r="J543" i="2"/>
  <c r="BK539" i="2"/>
  <c r="J536" i="2"/>
  <c r="J523" i="2"/>
  <c r="BK522" i="2"/>
  <c r="BK514" i="2"/>
  <c r="J495" i="2"/>
  <c r="BK436" i="2"/>
  <c r="BK423" i="2"/>
  <c r="J414" i="2"/>
  <c r="J397" i="2"/>
  <c r="BK393" i="2"/>
  <c r="BK381" i="2"/>
  <c r="BK380" i="2"/>
  <c r="BK373" i="2"/>
  <c r="BK367" i="2"/>
  <c r="BK365" i="2"/>
  <c r="J348" i="2"/>
  <c r="J344" i="2"/>
  <c r="BK341" i="2"/>
  <c r="BK339" i="2"/>
  <c r="J336" i="2"/>
  <c r="J319" i="2"/>
  <c r="J292" i="2"/>
  <c r="J288" i="2"/>
  <c r="BK287" i="2"/>
  <c r="BK284" i="2"/>
  <c r="BK279" i="2"/>
  <c r="BK275" i="2"/>
  <c r="BK251" i="2"/>
  <c r="J248" i="2"/>
  <c r="J210" i="2"/>
  <c r="J186" i="2"/>
  <c r="BK158" i="2"/>
  <c r="BK934" i="2"/>
  <c r="J891" i="2"/>
  <c r="BK879" i="2"/>
  <c r="J871" i="2"/>
  <c r="J803" i="2"/>
  <c r="J800" i="2"/>
  <c r="J794" i="2"/>
  <c r="J776" i="2"/>
  <c r="BK770" i="2"/>
  <c r="J735" i="2"/>
  <c r="J675" i="2"/>
  <c r="J667" i="2"/>
  <c r="J624" i="2"/>
  <c r="J612" i="2"/>
  <c r="J609" i="2"/>
  <c r="BK603" i="2"/>
  <c r="BK563" i="2"/>
  <c r="J561" i="2"/>
  <c r="BK543" i="2"/>
  <c r="J538" i="2"/>
  <c r="BK530" i="2"/>
  <c r="BK527" i="2"/>
  <c r="J520" i="2"/>
  <c r="J489" i="2"/>
  <c r="J485" i="2"/>
  <c r="J467" i="2"/>
  <c r="BK439" i="2"/>
  <c r="BK421" i="2"/>
  <c r="BK417" i="2"/>
  <c r="J415" i="2"/>
  <c r="BK390" i="2"/>
  <c r="J386" i="2"/>
  <c r="J382" i="2"/>
  <c r="J366" i="2"/>
  <c r="BK362" i="2"/>
  <c r="BK349" i="2"/>
  <c r="J340" i="2"/>
  <c r="J339" i="2"/>
  <c r="J335" i="2"/>
  <c r="BK329" i="2"/>
  <c r="J293" i="2"/>
  <c r="BK273" i="2"/>
  <c r="J270" i="2"/>
  <c r="J173" i="2"/>
  <c r="AS95" i="1"/>
  <c r="T338" i="2" l="1"/>
  <c r="T223" i="2"/>
  <c r="R291" i="2"/>
  <c r="P399" i="2"/>
  <c r="BK554" i="2"/>
  <c r="J554" i="2"/>
  <c r="J114" i="2"/>
  <c r="T564" i="2"/>
  <c r="T694" i="2"/>
  <c r="R802" i="2"/>
  <c r="BK890" i="2"/>
  <c r="J890" i="2" s="1"/>
  <c r="J120" i="2" s="1"/>
  <c r="T161" i="2"/>
  <c r="R283" i="2"/>
  <c r="P296" i="2"/>
  <c r="BK317" i="2"/>
  <c r="J317" i="2"/>
  <c r="J108" i="2" s="1"/>
  <c r="R317" i="2"/>
  <c r="R338" i="2"/>
  <c r="R385" i="2"/>
  <c r="R564" i="2"/>
  <c r="P694" i="2"/>
  <c r="P802" i="2"/>
  <c r="BK880" i="2"/>
  <c r="J880" i="2" s="1"/>
  <c r="J119" i="2" s="1"/>
  <c r="R880" i="2"/>
  <c r="T880" i="2"/>
  <c r="P890" i="2"/>
  <c r="R890" i="2"/>
  <c r="R161" i="2"/>
  <c r="R156" i="2"/>
  <c r="T283" i="2"/>
  <c r="R296" i="2"/>
  <c r="R309" i="2"/>
  <c r="T317" i="2"/>
  <c r="P338" i="2"/>
  <c r="P385" i="2"/>
  <c r="BK564" i="2"/>
  <c r="J564" i="2"/>
  <c r="J115" i="2" s="1"/>
  <c r="T890" i="2"/>
  <c r="R223" i="2"/>
  <c r="BK296" i="2"/>
  <c r="J296" i="2" s="1"/>
  <c r="J106" i="2" s="1"/>
  <c r="P309" i="2"/>
  <c r="T399" i="2"/>
  <c r="P547" i="2"/>
  <c r="P564" i="2"/>
  <c r="R625" i="2"/>
  <c r="BK1055" i="2"/>
  <c r="J1055" i="2" s="1"/>
  <c r="J121" i="2" s="1"/>
  <c r="BK161" i="2"/>
  <c r="J161" i="2"/>
  <c r="J101" i="2" s="1"/>
  <c r="P161" i="2"/>
  <c r="BK283" i="2"/>
  <c r="J283" i="2" s="1"/>
  <c r="J103" i="2" s="1"/>
  <c r="P291" i="2"/>
  <c r="T309" i="2"/>
  <c r="P317" i="2"/>
  <c r="BK338" i="2"/>
  <c r="J338" i="2" s="1"/>
  <c r="J109" i="2" s="1"/>
  <c r="BK385" i="2"/>
  <c r="J385" i="2"/>
  <c r="J110" i="2" s="1"/>
  <c r="T385" i="2"/>
  <c r="R547" i="2"/>
  <c r="BK625" i="2"/>
  <c r="J625" i="2" s="1"/>
  <c r="J116" i="2" s="1"/>
  <c r="T625" i="2"/>
  <c r="P1055" i="2"/>
  <c r="P223" i="2"/>
  <c r="P156" i="2" s="1"/>
  <c r="BK291" i="2"/>
  <c r="J291" i="2" s="1"/>
  <c r="J104" i="2" s="1"/>
  <c r="T296" i="2"/>
  <c r="R399" i="2"/>
  <c r="P554" i="2"/>
  <c r="T554" i="2"/>
  <c r="BK694" i="2"/>
  <c r="J694" i="2"/>
  <c r="J117" i="2" s="1"/>
  <c r="BK802" i="2"/>
  <c r="J802" i="2" s="1"/>
  <c r="J118" i="2" s="1"/>
  <c r="R1055" i="2"/>
  <c r="BK223" i="2"/>
  <c r="J223" i="2" s="1"/>
  <c r="J102" i="2" s="1"/>
  <c r="P283" i="2"/>
  <c r="T291" i="2"/>
  <c r="T156" i="2" s="1"/>
  <c r="BK309" i="2"/>
  <c r="J309" i="2"/>
  <c r="J107" i="2" s="1"/>
  <c r="BK399" i="2"/>
  <c r="J399" i="2" s="1"/>
  <c r="J111" i="2" s="1"/>
  <c r="BK547" i="2"/>
  <c r="J547" i="2"/>
  <c r="J113" i="2" s="1"/>
  <c r="T547" i="2"/>
  <c r="R554" i="2"/>
  <c r="P625" i="2"/>
  <c r="R694" i="2"/>
  <c r="T802" i="2"/>
  <c r="P880" i="2"/>
  <c r="T1055" i="2"/>
  <c r="J94" i="2"/>
  <c r="BF224" i="2"/>
  <c r="BF251" i="2"/>
  <c r="BF277" i="2"/>
  <c r="BF284" i="2"/>
  <c r="BF287" i="2"/>
  <c r="BF288" i="2"/>
  <c r="BF308" i="2"/>
  <c r="BF315" i="2"/>
  <c r="BF318" i="2"/>
  <c r="BF329" i="2"/>
  <c r="BF344" i="2"/>
  <c r="BF346" i="2"/>
  <c r="BF368" i="2"/>
  <c r="BF400" i="2"/>
  <c r="BF472" i="2"/>
  <c r="BF502" i="2"/>
  <c r="BF523" i="2"/>
  <c r="BF539" i="2"/>
  <c r="BF541" i="2"/>
  <c r="BF551" i="2"/>
  <c r="BF552" i="2"/>
  <c r="BF553" i="2"/>
  <c r="BF558" i="2"/>
  <c r="BF618" i="2"/>
  <c r="BF692" i="2"/>
  <c r="BF800" i="2"/>
  <c r="BF840" i="2"/>
  <c r="BF859" i="2"/>
  <c r="F93" i="2"/>
  <c r="BF170" i="2"/>
  <c r="BF316" i="2"/>
  <c r="BF349" i="2"/>
  <c r="BF384" i="2"/>
  <c r="BF448" i="2"/>
  <c r="BF478" i="2"/>
  <c r="BF479" i="2"/>
  <c r="BF483" i="2"/>
  <c r="BF526" i="2"/>
  <c r="BF527" i="2"/>
  <c r="BF529" i="2"/>
  <c r="BF534" i="2"/>
  <c r="BF659" i="2"/>
  <c r="BF691" i="2"/>
  <c r="BF695" i="2"/>
  <c r="BF842" i="2"/>
  <c r="BF954" i="2"/>
  <c r="BK157" i="2"/>
  <c r="BK156" i="2" s="1"/>
  <c r="J156" i="2" s="1"/>
  <c r="J99" i="2" s="1"/>
  <c r="E85" i="2"/>
  <c r="J151" i="2"/>
  <c r="BF158" i="2"/>
  <c r="BF166" i="2"/>
  <c r="BF196" i="2"/>
  <c r="BF259" i="2"/>
  <c r="BF270" i="2"/>
  <c r="BF273" i="2"/>
  <c r="BF275" i="2"/>
  <c r="BF307" i="2"/>
  <c r="BF323" i="2"/>
  <c r="BF343" i="2"/>
  <c r="BF381" i="2"/>
  <c r="BF382" i="2"/>
  <c r="BF393" i="2"/>
  <c r="BF397" i="2"/>
  <c r="BF436" i="2"/>
  <c r="BF470" i="2"/>
  <c r="BF536" i="2"/>
  <c r="BF540" i="2"/>
  <c r="BF559" i="2"/>
  <c r="BF626" i="2"/>
  <c r="BF651" i="2"/>
  <c r="BF675" i="2"/>
  <c r="BF727" i="2"/>
  <c r="BF735" i="2"/>
  <c r="BF776" i="2"/>
  <c r="BF786" i="2"/>
  <c r="BF792" i="2"/>
  <c r="BF797" i="2"/>
  <c r="BF809" i="2"/>
  <c r="BF850" i="2"/>
  <c r="BF857" i="2"/>
  <c r="BF871" i="2"/>
  <c r="BF878" i="2"/>
  <c r="BF881" i="2"/>
  <c r="BF956" i="2"/>
  <c r="BF957" i="2"/>
  <c r="BF959" i="2"/>
  <c r="BF960" i="2"/>
  <c r="BF962" i="2"/>
  <c r="BF1073" i="2"/>
  <c r="F152" i="2"/>
  <c r="BF173" i="2"/>
  <c r="BF279" i="2"/>
  <c r="BF292" i="2"/>
  <c r="BF301" i="2"/>
  <c r="BF335" i="2"/>
  <c r="BF340" i="2"/>
  <c r="BF342" i="2"/>
  <c r="BF347" i="2"/>
  <c r="BF355" i="2"/>
  <c r="BF386" i="2"/>
  <c r="BF395" i="2"/>
  <c r="BF415" i="2"/>
  <c r="BF469" i="2"/>
  <c r="BF489" i="2"/>
  <c r="BF495" i="2"/>
  <c r="BF499" i="2"/>
  <c r="BF542" i="2"/>
  <c r="BF623" i="2"/>
  <c r="BF701" i="2"/>
  <c r="BF707" i="2"/>
  <c r="BF713" i="2"/>
  <c r="BF721" i="2"/>
  <c r="BF741" i="2"/>
  <c r="BF794" i="2"/>
  <c r="BF834" i="2"/>
  <c r="BF877" i="2"/>
  <c r="BF879" i="2"/>
  <c r="BF1005" i="2"/>
  <c r="BF1062" i="2"/>
  <c r="BF206" i="2"/>
  <c r="BF306" i="2"/>
  <c r="BF336" i="2"/>
  <c r="BF337" i="2"/>
  <c r="BF339" i="2"/>
  <c r="BF345" i="2"/>
  <c r="BF371" i="2"/>
  <c r="BF373" i="2"/>
  <c r="BF390" i="2"/>
  <c r="BF419" i="2"/>
  <c r="BF423" i="2"/>
  <c r="BF488" i="2"/>
  <c r="BF500" i="2"/>
  <c r="BF508" i="2"/>
  <c r="BF530" i="2"/>
  <c r="BF543" i="2"/>
  <c r="BF562" i="2"/>
  <c r="BF565" i="2"/>
  <c r="BF642" i="2"/>
  <c r="BF667" i="2"/>
  <c r="BF693" i="2"/>
  <c r="BF801" i="2"/>
  <c r="BF828" i="2"/>
  <c r="BF836" i="2"/>
  <c r="BF934" i="2"/>
  <c r="BF1056" i="2"/>
  <c r="BF186" i="2"/>
  <c r="BF219" i="2"/>
  <c r="BF248" i="2"/>
  <c r="BF293" i="2"/>
  <c r="BF310" i="2"/>
  <c r="BF319" i="2"/>
  <c r="BF341" i="2"/>
  <c r="BF348" i="2"/>
  <c r="BF362" i="2"/>
  <c r="BF365" i="2"/>
  <c r="BF367" i="2"/>
  <c r="BF380" i="2"/>
  <c r="BF387" i="2"/>
  <c r="BF414" i="2"/>
  <c r="BF421" i="2"/>
  <c r="BF463" i="2"/>
  <c r="BF485" i="2"/>
  <c r="BF514" i="2"/>
  <c r="BF555" i="2"/>
  <c r="BF561" i="2"/>
  <c r="BF589" i="2"/>
  <c r="BF609" i="2"/>
  <c r="BF616" i="2"/>
  <c r="BF622" i="2"/>
  <c r="BF624" i="2"/>
  <c r="BF683" i="2"/>
  <c r="BF751" i="2"/>
  <c r="BF799" i="2"/>
  <c r="BF815" i="2"/>
  <c r="BF863" i="2"/>
  <c r="BF884" i="2"/>
  <c r="BK545" i="2"/>
  <c r="J545" i="2"/>
  <c r="J112" i="2" s="1"/>
  <c r="BF162" i="2"/>
  <c r="BF285" i="2"/>
  <c r="BF290" i="2"/>
  <c r="BF297" i="2"/>
  <c r="BF314" i="2"/>
  <c r="BF332" i="2"/>
  <c r="BF467" i="2"/>
  <c r="BF471" i="2"/>
  <c r="BF520" i="2"/>
  <c r="BF535" i="2"/>
  <c r="BF544" i="2"/>
  <c r="BF560" i="2"/>
  <c r="BF563" i="2"/>
  <c r="BF595" i="2"/>
  <c r="BF603" i="2"/>
  <c r="BF634" i="2"/>
  <c r="BF643" i="2"/>
  <c r="BF803" i="2"/>
  <c r="BF867" i="2"/>
  <c r="BF891" i="2"/>
  <c r="BF1069" i="2"/>
  <c r="BF1070" i="2"/>
  <c r="J91" i="2"/>
  <c r="BF210" i="2"/>
  <c r="BF267" i="2"/>
  <c r="BF359" i="2"/>
  <c r="BF366" i="2"/>
  <c r="BF372" i="2"/>
  <c r="BF379" i="2"/>
  <c r="BF383" i="2"/>
  <c r="BF398" i="2"/>
  <c r="BF401" i="2"/>
  <c r="BF417" i="2"/>
  <c r="BF439" i="2"/>
  <c r="BF522" i="2"/>
  <c r="BF538" i="2"/>
  <c r="BF546" i="2"/>
  <c r="BF548" i="2"/>
  <c r="BF573" i="2"/>
  <c r="BF581" i="2"/>
  <c r="BF612" i="2"/>
  <c r="BF761" i="2"/>
  <c r="BF770" i="2"/>
  <c r="BF822" i="2"/>
  <c r="BF830" i="2"/>
  <c r="BF851" i="2"/>
  <c r="BF854" i="2"/>
  <c r="BF887" i="2"/>
  <c r="BF1048" i="2"/>
  <c r="BF1059" i="2"/>
  <c r="BF1065" i="2"/>
  <c r="BF1068" i="2"/>
  <c r="BK1072" i="2"/>
  <c r="J1072" i="2"/>
  <c r="J123" i="2"/>
  <c r="F39" i="2"/>
  <c r="BB96" i="1"/>
  <c r="BB95" i="1"/>
  <c r="BB94" i="1"/>
  <c r="AX94" i="1" s="1"/>
  <c r="F41" i="2"/>
  <c r="BD96" i="1" s="1"/>
  <c r="BD95" i="1" s="1"/>
  <c r="BD94" i="1" s="1"/>
  <c r="W36" i="1" s="1"/>
  <c r="F40" i="2"/>
  <c r="BC96" i="1" s="1"/>
  <c r="BC95" i="1" s="1"/>
  <c r="AY95" i="1" s="1"/>
  <c r="J37" i="2"/>
  <c r="AV96" i="1" s="1"/>
  <c r="AS94" i="1"/>
  <c r="F37" i="2"/>
  <c r="AZ96" i="1"/>
  <c r="AZ95" i="1"/>
  <c r="AZ94" i="1" s="1"/>
  <c r="AV94" i="1" s="1"/>
  <c r="R295" i="2" l="1"/>
  <c r="R155" i="2"/>
  <c r="P295" i="2"/>
  <c r="P155" i="2" s="1"/>
  <c r="AU96" i="1" s="1"/>
  <c r="AU95" i="1" s="1"/>
  <c r="AU94" i="1" s="1"/>
  <c r="T295" i="2"/>
  <c r="T155" i="2"/>
  <c r="J157" i="2"/>
  <c r="J100" i="2"/>
  <c r="BK295" i="2"/>
  <c r="J295" i="2"/>
  <c r="J105" i="2" s="1"/>
  <c r="BK1071" i="2"/>
  <c r="J1071" i="2"/>
  <c r="J122" i="2"/>
  <c r="AV95" i="1"/>
  <c r="BC94" i="1"/>
  <c r="W35" i="1"/>
  <c r="AX95" i="1"/>
  <c r="W34" i="1"/>
  <c r="BK155" i="2" l="1"/>
  <c r="J155" i="2"/>
  <c r="J98" i="2"/>
  <c r="J32" i="2" s="1"/>
  <c r="AY94" i="1"/>
  <c r="J132" i="2" l="1"/>
  <c r="BF132" i="2"/>
  <c r="J38" i="2"/>
  <c r="AW96" i="1" s="1"/>
  <c r="AT96" i="1" s="1"/>
  <c r="J126" i="2" l="1"/>
  <c r="J33" i="2"/>
  <c r="J34" i="2"/>
  <c r="AG96" i="1" s="1"/>
  <c r="AG95" i="1" s="1"/>
  <c r="F38" i="2"/>
  <c r="BA96" i="1" s="1"/>
  <c r="BA95" i="1" s="1"/>
  <c r="AW95" i="1" s="1"/>
  <c r="AT95" i="1" s="1"/>
  <c r="AN96" i="1" l="1"/>
  <c r="J43" i="2"/>
  <c r="AN95" i="1"/>
  <c r="BA94" i="1"/>
  <c r="W33" i="1" s="1"/>
  <c r="AG94" i="1"/>
  <c r="J134" i="2"/>
  <c r="AW94" i="1" l="1"/>
  <c r="AK33" i="1"/>
  <c r="AG100" i="1"/>
  <c r="AG102" i="1"/>
  <c r="AV102" i="1"/>
  <c r="BY102" i="1"/>
  <c r="AG101" i="1"/>
  <c r="CD101" i="1"/>
  <c r="AK26" i="1"/>
  <c r="AG99" i="1"/>
  <c r="CD99" i="1"/>
  <c r="CD100" i="1" l="1"/>
  <c r="CD102" i="1"/>
  <c r="AT94" i="1"/>
  <c r="AN94" i="1" s="1"/>
  <c r="AN102" i="1"/>
  <c r="AG98" i="1"/>
  <c r="AK27" i="1" s="1"/>
  <c r="AV99" i="1"/>
  <c r="BY99" i="1" s="1"/>
  <c r="AV101" i="1"/>
  <c r="BY101" i="1" s="1"/>
  <c r="AV100" i="1"/>
  <c r="BY100" i="1" s="1"/>
  <c r="AK32" i="1" l="1"/>
  <c r="AG104" i="1"/>
  <c r="AN100" i="1"/>
  <c r="AK29" i="1"/>
  <c r="W32" i="1"/>
  <c r="AN99" i="1"/>
  <c r="AN101" i="1"/>
  <c r="AK38" i="1" l="1"/>
  <c r="AN98" i="1"/>
  <c r="AN104" i="1" l="1"/>
</calcChain>
</file>

<file path=xl/sharedStrings.xml><?xml version="1.0" encoding="utf-8"?>
<sst xmlns="http://schemas.openxmlformats.org/spreadsheetml/2006/main" count="9922" uniqueCount="1234">
  <si>
    <t>Export Komplet</t>
  </si>
  <si>
    <t/>
  </si>
  <si>
    <t>2.0</t>
  </si>
  <si>
    <t>ZAMOK</t>
  </si>
  <si>
    <t>False</t>
  </si>
  <si>
    <t>{6fb542b6-97fe-4df0-a954-6662d68fb5b6}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</si>
  <si>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</si>
  <si>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</si>
  <si>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</si>
  <si>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</si>
  <si>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</si>
  <si>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</si>
  <si>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</si>
  <si>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</si>
  <si>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</si>
  <si>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</si>
  <si>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</si>
  <si>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náměstí Svobody</t>
  </si>
  <si>
    <t>KSO:</t>
  </si>
  <si>
    <t>CC-CZ:</t>
  </si>
  <si>
    <t>Místo:</t>
  </si>
  <si>
    <t xml:space="preserve"> </t>
  </si>
  <si>
    <t>Datum:</t>
  </si>
  <si>
    <t>31. 10. 2020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</si>
  <si>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</si>
  <si>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</si>
  <si>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</si>
  <si>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</si>
  <si>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</si>
  <si>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</si>
  <si>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</si>
  <si>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</si>
  <si>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</si>
  <si>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</si>
  <si>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</si>
  <si>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</si>
  <si>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</si>
  <si>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</si>
  <si>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</si>
  <si>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</si>
  <si>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</si>
  <si>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</si>
  <si>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</si>
  <si>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</si>
  <si>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</si>
  <si>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</si>
  <si>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</si>
  <si>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</si>
  <si>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</si>
  <si>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</si>
  <si>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</si>
  <si>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</si>
  <si>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</si>
  <si>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</si>
  <si>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</si>
  <si>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</si>
  <si>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</si>
  <si>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</si>
  <si>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</si>
  <si>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</si>
  <si>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</si>
  <si>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</si>
  <si>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</si>
  <si>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</si>
  <si>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</si>
  <si>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</si>
  <si>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</si>
  <si>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</si>
  <si>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</si>
  <si>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</si>
  <si>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</si>
  <si>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</si>
  <si>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</si>
  <si>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</si>
  <si>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</si>
  <si>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</si>
  <si>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</si>
  <si>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</si>
  <si>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</si>
  <si>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04</t>
  </si>
  <si>
    <t>Náměstí Svobody</t>
  </si>
  <si>
    <t>STA</t>
  </si>
  <si>
    <t>1</t>
  </si>
  <si>
    <t>{e3e4dbd0-764f-484e-bec2-d80c905d8be1}</t>
  </si>
  <si>
    <t>/</t>
  </si>
  <si>
    <t>06</t>
  </si>
  <si>
    <t>Byt č. 54, dveře č.24,3.NP, 4. schodiště</t>
  </si>
  <si>
    <t>Soupis</t>
  </si>
  <si>
    <t>2</t>
  </si>
  <si>
    <t>{f7ee9e73-a9fc-4dd2-9d70-4dc1b1f39742}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</si>
  <si>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</si>
  <si>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</si>
  <si>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</si>
  <si>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</si>
  <si>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</si>
  <si>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</si>
  <si>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</si>
  <si>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</si>
  <si>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</si>
  <si>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</si>
  <si>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</si>
  <si>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Náměstí Svobody</t>
  </si>
  <si>
    <t>Soupis:</t>
  </si>
  <si>
    <t>06 - Byt č. 54, dveře č.24,3.NP, 4. schodiště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</si>
  <si>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</si>
  <si>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</si>
  <si>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</si>
  <si>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</si>
  <si>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</si>
  <si>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</si>
  <si>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</si>
  <si>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</si>
  <si>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</si>
  <si>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</si>
  <si>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</si>
  <si>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</si>
  <si>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</si>
  <si>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</si>
  <si>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</si>
  <si>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</si>
  <si>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</si>
  <si>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</si>
  <si>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</si>
  <si>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</si>
  <si>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</si>
  <si>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</si>
  <si>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</si>
  <si>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</si>
  <si>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</si>
  <si>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</si>
  <si>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</si>
  <si>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</si>
  <si>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</si>
  <si>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</si>
  <si>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</si>
  <si>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</si>
  <si>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</si>
  <si>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</si>
  <si>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</si>
  <si>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</si>
  <si>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</si>
  <si>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</si>
  <si>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</si>
  <si>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</si>
  <si>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</si>
  <si>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</si>
  <si>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</si>
  <si>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</si>
  <si>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</si>
  <si>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</si>
  <si>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</si>
  <si>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</si>
  <si>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</si>
  <si>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</si>
  <si>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</si>
  <si>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</si>
  <si>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</si>
  <si>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</si>
  <si>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</si>
  <si>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</si>
  <si>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</si>
  <si>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</si>
  <si>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216</t>
  </si>
  <si>
    <t>K</t>
  </si>
  <si>
    <t>340238211</t>
  </si>
  <si>
    <t>Zazdívka otvorů v příčkách nebo stěnách plochy do 1 m2 cihlami plnými tl do 100 mm</t>
  </si>
  <si>
    <t>m2</t>
  </si>
  <si>
    <t>4</t>
  </si>
  <si>
    <t>892235041</t>
  </si>
  <si>
    <t>VV</t>
  </si>
  <si>
    <t>Rozvody elektro</t>
  </si>
  <si>
    <t>6</t>
  </si>
  <si>
    <t>Úpravy povrchů, podlahy a osazování výplní</t>
  </si>
  <si>
    <t>214</t>
  </si>
  <si>
    <t>611131121</t>
  </si>
  <si>
    <t>Penetrační disperzní nátěr vnitřních stropů nanášený ručně</t>
  </si>
  <si>
    <t>1809892480</t>
  </si>
  <si>
    <t>Kuchyně</t>
  </si>
  <si>
    <t>3,335*2,823+1,033*(5,596-3,335)</t>
  </si>
  <si>
    <t>Součet</t>
  </si>
  <si>
    <t>215</t>
  </si>
  <si>
    <t>611311131</t>
  </si>
  <si>
    <t>Potažení vnitřních rovných stropů vápenným štukem tloušťky do 3 mm</t>
  </si>
  <si>
    <t>-2042113209</t>
  </si>
  <si>
    <t>145</t>
  </si>
  <si>
    <t>611315111</t>
  </si>
  <si>
    <t>Vápenná hladká omítka rýh ve stropech šířky do 150 mm</t>
  </si>
  <si>
    <t>1726752865</t>
  </si>
  <si>
    <t>Strop elektro</t>
  </si>
  <si>
    <t>4*0,1</t>
  </si>
  <si>
    <t>146</t>
  </si>
  <si>
    <t>612131101</t>
  </si>
  <si>
    <t>Cementový postřik vnitřních stěn nanášený celoplošně ručně</t>
  </si>
  <si>
    <t>-190607436</t>
  </si>
  <si>
    <t>Pod obklady</t>
  </si>
  <si>
    <t>0,7*(1,788+2,897)</t>
  </si>
  <si>
    <t>Koupelna + WC</t>
  </si>
  <si>
    <t>1,131*(2,153+2,909-0,85)+2,15*(0,85+2,153+1,2)</t>
  </si>
  <si>
    <t>Elektro stěny</t>
  </si>
  <si>
    <t>110*0,1</t>
  </si>
  <si>
    <t>8*0,2</t>
  </si>
  <si>
    <t>147</t>
  </si>
  <si>
    <t>612131121</t>
  </si>
  <si>
    <t>Penetrační disperzní nátěr vnitřních stěn nanášený ručně</t>
  </si>
  <si>
    <t>599110883</t>
  </si>
  <si>
    <t>(5,596*2+2,823*2)*2,917-(2,823+0,45)*1,597+1,597*0,15*2-0,65*2,095-0,736*2,04</t>
  </si>
  <si>
    <t>Předsíň</t>
  </si>
  <si>
    <t>(5,877+3,88+1,017+1+0,68)*2,896-1,179*2,898-0,736*2,04-0,849*2,098-0,648*2,107-0,843*2,08</t>
  </si>
  <si>
    <t>(2,153*2+2,909*2)*2,899-1,8*2,153+0,15*2,153+0,15*1,8*2-0,648*2,107</t>
  </si>
  <si>
    <t>Odpočet obklady</t>
  </si>
  <si>
    <t>-17,08</t>
  </si>
  <si>
    <t>148</t>
  </si>
  <si>
    <t>612311131</t>
  </si>
  <si>
    <t>Potažení vnitřních stěn vápenným štukem tloušťky do 3 mm</t>
  </si>
  <si>
    <t>-928621465</t>
  </si>
  <si>
    <t>149</t>
  </si>
  <si>
    <t>612315111</t>
  </si>
  <si>
    <t>Vápenná hladká omítka rýh ve stěnách šířky do 150 mm</t>
  </si>
  <si>
    <t>1669581433</t>
  </si>
  <si>
    <t>Elektro</t>
  </si>
  <si>
    <t>60*0,1</t>
  </si>
  <si>
    <t>150</t>
  </si>
  <si>
    <t>612315211</t>
  </si>
  <si>
    <t>Vápenná hladká omítka malých ploch do 0,09 m2 na stěnách</t>
  </si>
  <si>
    <t>kus</t>
  </si>
  <si>
    <t>1070399897</t>
  </si>
  <si>
    <t>Začištění nik s vodoměry</t>
  </si>
  <si>
    <t>Koupelna</t>
  </si>
  <si>
    <t>Komora</t>
  </si>
  <si>
    <t>151</t>
  </si>
  <si>
    <t>612321121</t>
  </si>
  <si>
    <t>Vápenocementová omítka hladká jednovrstvá vnitřních stěn nanášená ručně</t>
  </si>
  <si>
    <t>-1839548185</t>
  </si>
  <si>
    <t>17,08</t>
  </si>
  <si>
    <t>9</t>
  </si>
  <si>
    <t>Ostatní konstrukce a práce, bourání</t>
  </si>
  <si>
    <t>952901111</t>
  </si>
  <si>
    <t>Vyčištění budov bytové a občanské výstavby při výšce podlaží do 4 m</t>
  </si>
  <si>
    <t>-1154446113</t>
  </si>
  <si>
    <t>2,002*1,983+0,608*(0,489-0,257)</t>
  </si>
  <si>
    <t>Šatna</t>
  </si>
  <si>
    <t>1,44*1,38+0,714*0,1</t>
  </si>
  <si>
    <t>5,877*3,880-1,28*1,48+0,993*1,017-0,355*0,512-0,68*1,072</t>
  </si>
  <si>
    <t>WC + koupelna</t>
  </si>
  <si>
    <t>2,153*2,909</t>
  </si>
  <si>
    <t>Obývací pokoj</t>
  </si>
  <si>
    <t>6,006*4,892-0,367*0,53-0,125*0,546-0,296*0,33</t>
  </si>
  <si>
    <t>Ložnice</t>
  </si>
  <si>
    <t>5,286*3,475+(6,057-5,286)*1,249-0,1*0,52-19,28</t>
  </si>
  <si>
    <t>Pracovna</t>
  </si>
  <si>
    <t>6,023*3,626-0,228*0,463-0,3*0,452</t>
  </si>
  <si>
    <t>Dětský pokoj</t>
  </si>
  <si>
    <t>3,345*5,611-1,101*0,211</t>
  </si>
  <si>
    <t>Balkony uliční</t>
  </si>
  <si>
    <t>4,652*1,173+3,883*1,020</t>
  </si>
  <si>
    <t>balkon do dvora</t>
  </si>
  <si>
    <t>2,038*2,359</t>
  </si>
  <si>
    <t>12</t>
  </si>
  <si>
    <t>952902021</t>
  </si>
  <si>
    <t>Čištění budov zametení hladkých podlah</t>
  </si>
  <si>
    <t>-2115900726</t>
  </si>
  <si>
    <t xml:space="preserve">Společné prostory </t>
  </si>
  <si>
    <t>300</t>
  </si>
  <si>
    <t>217</t>
  </si>
  <si>
    <t>965046111</t>
  </si>
  <si>
    <t>Broušení stávajících betonových podlah úběr do 3 mm</t>
  </si>
  <si>
    <t>1542926194</t>
  </si>
  <si>
    <t>218</t>
  </si>
  <si>
    <t>965046119</t>
  </si>
  <si>
    <t>Příplatek k broušení stávajících betonových podlah za každý další 1 mm úběru</t>
  </si>
  <si>
    <t>-1534476541</t>
  </si>
  <si>
    <t>153</t>
  </si>
  <si>
    <t>971033331</t>
  </si>
  <si>
    <t>Vybourání otvorů ve zdivu cihelném pl do 0,09 m2 na MVC nebo MV tl do 150 mm</t>
  </si>
  <si>
    <t>388494152</t>
  </si>
  <si>
    <t>154</t>
  </si>
  <si>
    <t>973032616</t>
  </si>
  <si>
    <t>Vysekání kapes ve zdivu z dutých cihel nebo tvárnic do 10x100x50 mm</t>
  </si>
  <si>
    <t>1977440169</t>
  </si>
  <si>
    <t>Krabice elektro</t>
  </si>
  <si>
    <t>22</t>
  </si>
  <si>
    <t>213</t>
  </si>
  <si>
    <t>974082112</t>
  </si>
  <si>
    <t>Vysekání rýh pro vodiče v omítce MV nebo MVC stěn š do 30 mm</t>
  </si>
  <si>
    <t>m</t>
  </si>
  <si>
    <t>1026621254</t>
  </si>
  <si>
    <t>30</t>
  </si>
  <si>
    <t>155</t>
  </si>
  <si>
    <t>974082116</t>
  </si>
  <si>
    <t>Vysekání rýh pro vodiče v omítce MV nebo MVC stěn š do 150 mm</t>
  </si>
  <si>
    <t>-1256425167</t>
  </si>
  <si>
    <t>8</t>
  </si>
  <si>
    <t>156</t>
  </si>
  <si>
    <t>974082172</t>
  </si>
  <si>
    <t>Vysekání rýh pro vodiče v omítce MV nebo MVC stropů š do 30 mm</t>
  </si>
  <si>
    <t>1857012561</t>
  </si>
  <si>
    <t>157</t>
  </si>
  <si>
    <t>978013191</t>
  </si>
  <si>
    <t>Otlučení (osekání) vnitřní vápenné nebo vápenocementové omítky stěn v rozsahu do 100 %</t>
  </si>
  <si>
    <t>-1710206760</t>
  </si>
  <si>
    <t>997</t>
  </si>
  <si>
    <t>Přesun sutě</t>
  </si>
  <si>
    <t>13</t>
  </si>
  <si>
    <t>997013217</t>
  </si>
  <si>
    <t>Vnitrostaveništní doprava suti a vybouraných hmot pro budovy v do 24 m ručně</t>
  </si>
  <si>
    <t>t</t>
  </si>
  <si>
    <t>1863443065</t>
  </si>
  <si>
    <t>14</t>
  </si>
  <si>
    <t>997013219</t>
  </si>
  <si>
    <t>Příplatek k vnitrostaveništní dopravě suti a vybouraných hmot za zvětšenou dopravu suti ZKD 10 m</t>
  </si>
  <si>
    <t>-238411986</t>
  </si>
  <si>
    <t>6,268*25 'Přepočtené koeficientem množství</t>
  </si>
  <si>
    <t>997013501</t>
  </si>
  <si>
    <t>Odvoz suti a vybouraných hmot na skládku nebo meziskládku do 1 km se složením</t>
  </si>
  <si>
    <t>689561150</t>
  </si>
  <si>
    <t>16</t>
  </si>
  <si>
    <t>997013509</t>
  </si>
  <si>
    <t>Příplatek k odvozu suti a vybouraných hmot na skládku ZKD 1 km přes 1 km</t>
  </si>
  <si>
    <t>1734431024</t>
  </si>
  <si>
    <t>6,268*19 'Přepočtené koeficientem množství</t>
  </si>
  <si>
    <t>17</t>
  </si>
  <si>
    <t>997013631</t>
  </si>
  <si>
    <t>Poplatek za uložení na skládce (skládkovné) stavebního odpadu směsného kód odpadu 17 09 04</t>
  </si>
  <si>
    <t>-1359701606</t>
  </si>
  <si>
    <t>998</t>
  </si>
  <si>
    <t>Přesun hmot</t>
  </si>
  <si>
    <t>18</t>
  </si>
  <si>
    <t>998018003</t>
  </si>
  <si>
    <t>Přesun hmot ruční pro budovy v do 24 m</t>
  </si>
  <si>
    <t>1641732903</t>
  </si>
  <si>
    <t>19</t>
  </si>
  <si>
    <t>998018011</t>
  </si>
  <si>
    <t>Příplatek k ručnímu přesunu hmot pro budovy zděné za zvětšený přesun ZKD 100 m</t>
  </si>
  <si>
    <t>-1018988277</t>
  </si>
  <si>
    <t>1,866*2 'Přepočtené koeficientem množství</t>
  </si>
  <si>
    <t>PSV</t>
  </si>
  <si>
    <t>Práce a dodávky PSV</t>
  </si>
  <si>
    <t>711</t>
  </si>
  <si>
    <t>Izolace proti vodě, vlhkosti a plynům</t>
  </si>
  <si>
    <t>158</t>
  </si>
  <si>
    <t>711493111</t>
  </si>
  <si>
    <t>Izolace proti podpovrchové a tlakové vodě vodorovná těsnicí hmotou dvousložkovou na bázi cementu</t>
  </si>
  <si>
    <t>43016433</t>
  </si>
  <si>
    <t>Koupelna a WC</t>
  </si>
  <si>
    <t>159</t>
  </si>
  <si>
    <t>711493121</t>
  </si>
  <si>
    <t>Izolace proti podpovrchové a tlakové vodě svislá těsnicí hmotou dvousložkovou na bázi cementu</t>
  </si>
  <si>
    <t>1748071660</t>
  </si>
  <si>
    <t>1*2*2,2</t>
  </si>
  <si>
    <t>(2,153*2+2,909*2)*0,1</t>
  </si>
  <si>
    <t>160</t>
  </si>
  <si>
    <t>998711103</t>
  </si>
  <si>
    <t>Přesun hmot tonážní pro izolace proti vodě, vlhkosti a plynům v objektech výšky do 60 m</t>
  </si>
  <si>
    <t>-1917358443</t>
  </si>
  <si>
    <t>161</t>
  </si>
  <si>
    <t>998711181</t>
  </si>
  <si>
    <t>Příplatek k přesunu hmot tonážní 711 prováděný bez použití mechanizace</t>
  </si>
  <si>
    <t>1615674864</t>
  </si>
  <si>
    <t>162</t>
  </si>
  <si>
    <t>998711193</t>
  </si>
  <si>
    <t>Příplatek k přesunu hmot tonážní 711 za zvětšený přesun do 500 m</t>
  </si>
  <si>
    <t>-2075469117</t>
  </si>
  <si>
    <t>721</t>
  </si>
  <si>
    <t>Zdravotechnika - vnitřní kanalizace</t>
  </si>
  <si>
    <t>226</t>
  </si>
  <si>
    <t>721226512</t>
  </si>
  <si>
    <t>Zápachová uzávěrka podomítková pro pračku a myčku DN 50</t>
  </si>
  <si>
    <t>-715813847</t>
  </si>
  <si>
    <t>227</t>
  </si>
  <si>
    <t>998721103</t>
  </si>
  <si>
    <t>Přesun hmot tonážní pro vnitřní kanalizace v objektech v do 24 m</t>
  </si>
  <si>
    <t>-467261936</t>
  </si>
  <si>
    <t>228</t>
  </si>
  <si>
    <t>998721181</t>
  </si>
  <si>
    <t>Příplatek k přesunu hmot tonážní 721 prováděný bez použití mechanizace</t>
  </si>
  <si>
    <t>1931297258</t>
  </si>
  <si>
    <t>229</t>
  </si>
  <si>
    <t>998721193</t>
  </si>
  <si>
    <t>Příplatek k přesunu hmot tonážní 721 za zvětšený přesun do 500 m</t>
  </si>
  <si>
    <t>-1855470537</t>
  </si>
  <si>
    <t>722</t>
  </si>
  <si>
    <t>Zdravotechnika - vnitřní vodovod</t>
  </si>
  <si>
    <t>230</t>
  </si>
  <si>
    <t>722190901</t>
  </si>
  <si>
    <t>Uzavření nebo otevření vodovodního potrubí při opravách</t>
  </si>
  <si>
    <t>-2083706614</t>
  </si>
  <si>
    <t>220</t>
  </si>
  <si>
    <t>722232222</t>
  </si>
  <si>
    <t>Kohout kulový rohový G 3/4" PN 42 do 185°C plnoprůtokový s 2x vnějším závitem</t>
  </si>
  <si>
    <t>230101754</t>
  </si>
  <si>
    <t>Koupelna umyvadlo</t>
  </si>
  <si>
    <t>225</t>
  </si>
  <si>
    <t>722239102</t>
  </si>
  <si>
    <t>Montáž armatur vodovodních se dvěma závity G 3/4"</t>
  </si>
  <si>
    <t>-1751858785</t>
  </si>
  <si>
    <t>259</t>
  </si>
  <si>
    <t>M</t>
  </si>
  <si>
    <t>55111982</t>
  </si>
  <si>
    <t>ventil rohový pračkový 3/4"</t>
  </si>
  <si>
    <t>32</t>
  </si>
  <si>
    <t>528729853</t>
  </si>
  <si>
    <t>koupelna</t>
  </si>
  <si>
    <t>260</t>
  </si>
  <si>
    <t>IVR.ART250</t>
  </si>
  <si>
    <t>Rohový kombinovaný ventil - 1/2"x(3/4"+3/8")</t>
  </si>
  <si>
    <t>694560878</t>
  </si>
  <si>
    <t>kuchyně</t>
  </si>
  <si>
    <t>221</t>
  </si>
  <si>
    <t>998722103</t>
  </si>
  <si>
    <t>Přesun hmot tonážní pro vnitřní vodovod v objektech v do 24 m</t>
  </si>
  <si>
    <t>740215590</t>
  </si>
  <si>
    <t>222</t>
  </si>
  <si>
    <t>998722181</t>
  </si>
  <si>
    <t>Příplatek k přesunu hmot tonážní 722 prováděný bez použití mechanizace</t>
  </si>
  <si>
    <t>1731125253</t>
  </si>
  <si>
    <t>223</t>
  </si>
  <si>
    <t>998722193</t>
  </si>
  <si>
    <t>Příplatek k přesunu hmot tonážní 722 za zvětšený přesun do 500 m</t>
  </si>
  <si>
    <t>1973870125</t>
  </si>
  <si>
    <t>725</t>
  </si>
  <si>
    <t>Zdravotechnika - zařizovací předměty</t>
  </si>
  <si>
    <t>119</t>
  </si>
  <si>
    <t>725110811</t>
  </si>
  <si>
    <t>Demontáž klozetů splachovací s nádrží</t>
  </si>
  <si>
    <t>soubor</t>
  </si>
  <si>
    <t>1461935205</t>
  </si>
  <si>
    <t>133</t>
  </si>
  <si>
    <t>725119125</t>
  </si>
  <si>
    <t>Montáž klozetových mís závěsných na nosné stěny</t>
  </si>
  <si>
    <t>1066088736</t>
  </si>
  <si>
    <t>120</t>
  </si>
  <si>
    <t>725210821</t>
  </si>
  <si>
    <t>Demontáž umyvadel bez výtokových armatur</t>
  </si>
  <si>
    <t>1911329975</t>
  </si>
  <si>
    <t>134</t>
  </si>
  <si>
    <t>725219102</t>
  </si>
  <si>
    <t>Montáž umyvadla připevněného na šrouby do zdiva</t>
  </si>
  <si>
    <t>925496227</t>
  </si>
  <si>
    <t>121</t>
  </si>
  <si>
    <t>725240811</t>
  </si>
  <si>
    <t>Demontáž kabin sprchových bez výtokových armatur</t>
  </si>
  <si>
    <t>-1939921773</t>
  </si>
  <si>
    <t>122</t>
  </si>
  <si>
    <t>725240812</t>
  </si>
  <si>
    <t>Demontáž vaniček sprchových bez výtokových armatur</t>
  </si>
  <si>
    <t>-537858535</t>
  </si>
  <si>
    <t>135</t>
  </si>
  <si>
    <t>725241901</t>
  </si>
  <si>
    <t>Montáž vaničky sprchové</t>
  </si>
  <si>
    <t>-537520034</t>
  </si>
  <si>
    <t>136</t>
  </si>
  <si>
    <t>725244907</t>
  </si>
  <si>
    <t>Montáž zástěny sprchové rohové (sprchový kout)</t>
  </si>
  <si>
    <t>2074448322</t>
  </si>
  <si>
    <t>123</t>
  </si>
  <si>
    <t>725310823</t>
  </si>
  <si>
    <t>Demontáž dřez jednoduchý vestavěný v kuchyňských sestavách bez výtokových armatur</t>
  </si>
  <si>
    <t>-144384405</t>
  </si>
  <si>
    <t>255</t>
  </si>
  <si>
    <t>725610810</t>
  </si>
  <si>
    <t xml:space="preserve">Demontáž sporáků </t>
  </si>
  <si>
    <t>-267092782</t>
  </si>
  <si>
    <t>127</t>
  </si>
  <si>
    <t>725810811</t>
  </si>
  <si>
    <t>Demontáž ventilů výtokových nástěnných</t>
  </si>
  <si>
    <t>-1559335343</t>
  </si>
  <si>
    <t>124</t>
  </si>
  <si>
    <t>725820801</t>
  </si>
  <si>
    <t>Demontáž baterie nástěnné do G 3 / 4</t>
  </si>
  <si>
    <t>-785366663</t>
  </si>
  <si>
    <t>125</t>
  </si>
  <si>
    <t>725820802</t>
  </si>
  <si>
    <t>Demontáž baterie stojánkové do jednoho otvoru</t>
  </si>
  <si>
    <t>-270076809</t>
  </si>
  <si>
    <t>137</t>
  </si>
  <si>
    <t>725829101</t>
  </si>
  <si>
    <t>Montáž baterie nástěnné dřezové pákové a klasické</t>
  </si>
  <si>
    <t>1869023177</t>
  </si>
  <si>
    <t>Kuchyně dřez</t>
  </si>
  <si>
    <t>138</t>
  </si>
  <si>
    <t>55143169</t>
  </si>
  <si>
    <t>baterie dřezová páková nástěnná s plochým ústím 300mm</t>
  </si>
  <si>
    <t>-1926715558</t>
  </si>
  <si>
    <t>139</t>
  </si>
  <si>
    <t>725829131</t>
  </si>
  <si>
    <t>Montáž baterie umyvadlové stojánkové G 1/2" ostatní typ</t>
  </si>
  <si>
    <t>-1920316018</t>
  </si>
  <si>
    <t>140</t>
  </si>
  <si>
    <t>55144004</t>
  </si>
  <si>
    <t>baterie umyvadlová stojánková páková s ovládáním odpadu</t>
  </si>
  <si>
    <t>-1716966121</t>
  </si>
  <si>
    <t>128</t>
  </si>
  <si>
    <t>725840850</t>
  </si>
  <si>
    <t>Demontáž baterie sprch diferenciální do G 3/4x1</t>
  </si>
  <si>
    <t>-1020450938</t>
  </si>
  <si>
    <t>Sprchový kout</t>
  </si>
  <si>
    <t>126</t>
  </si>
  <si>
    <t>725840860</t>
  </si>
  <si>
    <t>Demontáž ramen sprchových nebo sprch táhlových</t>
  </si>
  <si>
    <t>195683932</t>
  </si>
  <si>
    <t>141</t>
  </si>
  <si>
    <t>725849421</t>
  </si>
  <si>
    <t>Montáž baterie diferenciální G 1/2"x3/4" nebo G 3/4"x1"</t>
  </si>
  <si>
    <t>-749116106</t>
  </si>
  <si>
    <t>129</t>
  </si>
  <si>
    <t>725860811</t>
  </si>
  <si>
    <t>Demontáž uzávěrů zápachu jednoduchých</t>
  </si>
  <si>
    <t>227129834</t>
  </si>
  <si>
    <t>142</t>
  </si>
  <si>
    <t>725869101</t>
  </si>
  <si>
    <t>Montáž zápachových uzávěrek umyvadlových do DN 40</t>
  </si>
  <si>
    <t>724190803</t>
  </si>
  <si>
    <t>143</t>
  </si>
  <si>
    <t>725869213</t>
  </si>
  <si>
    <t>Montáž zápachových uzávěrek džezových dvoudílných DN 40</t>
  </si>
  <si>
    <t>1043472398</t>
  </si>
  <si>
    <t>219</t>
  </si>
  <si>
    <t>55161118</t>
  </si>
  <si>
    <t>uzávěrka zápachová dřezová nábytková s přípojkou pro myčku a pračku DN 50</t>
  </si>
  <si>
    <t>-198875116</t>
  </si>
  <si>
    <t>130</t>
  </si>
  <si>
    <t>998725103</t>
  </si>
  <si>
    <t>Přesun hmot tonážní pro zařizovací předměty v objektech v do 24 m</t>
  </si>
  <si>
    <t>1303671938</t>
  </si>
  <si>
    <t>131</t>
  </si>
  <si>
    <t>998725181</t>
  </si>
  <si>
    <t>Příplatek k přesunu hmot tonážní 725 prováděný bez použití mechanizace</t>
  </si>
  <si>
    <t>642028089</t>
  </si>
  <si>
    <t>132</t>
  </si>
  <si>
    <t>998725193</t>
  </si>
  <si>
    <t>Příplatek k přesunu hmot tonážní 725 za zvětšený přesun do 500 m</t>
  </si>
  <si>
    <t>-136111311</t>
  </si>
  <si>
    <t>735</t>
  </si>
  <si>
    <t>Ústřední vytápění - otopná tělesa</t>
  </si>
  <si>
    <t>163</t>
  </si>
  <si>
    <t>735000912</t>
  </si>
  <si>
    <t>Vyregulování ventilu nebo kohoutu dvojregulačního s termostatickým ovládáním</t>
  </si>
  <si>
    <t>-14936075</t>
  </si>
  <si>
    <t>164</t>
  </si>
  <si>
    <t>735141112</t>
  </si>
  <si>
    <t>Montáž tělesa lamelového výšky přes 1400 mm na stěnu</t>
  </si>
  <si>
    <t>-1223336347</t>
  </si>
  <si>
    <t>165</t>
  </si>
  <si>
    <t>735151811</t>
  </si>
  <si>
    <t>Demontáž otopného tělesa panelového jednořadého délka do 1500 mm</t>
  </si>
  <si>
    <t>1308098970</t>
  </si>
  <si>
    <t>168</t>
  </si>
  <si>
    <t>735191910</t>
  </si>
  <si>
    <t>Napuštění vody do otopných těles</t>
  </si>
  <si>
    <t>665341984</t>
  </si>
  <si>
    <t>(0,8*0,9+0,5*0,6+0,6*0,9*0,4*0,6+0,6*1,8+1,2*0,5+1,4*0,6+2,4*0,3+2*0,2+1,5*0,6)*2</t>
  </si>
  <si>
    <t>169</t>
  </si>
  <si>
    <t>735494811</t>
  </si>
  <si>
    <t>Vypuštění vody z otopných těles</t>
  </si>
  <si>
    <t>-1047483327</t>
  </si>
  <si>
    <t>170</t>
  </si>
  <si>
    <t>998735103</t>
  </si>
  <si>
    <t>Přesun hmot tonážní pro otopná tělesa v objektech v do 24 m</t>
  </si>
  <si>
    <t>1078969941</t>
  </si>
  <si>
    <t>171</t>
  </si>
  <si>
    <t>998735181</t>
  </si>
  <si>
    <t>Příplatek k přesunu hmot tonážní 735 prováděný bez použití mechanizace</t>
  </si>
  <si>
    <t>1301184736</t>
  </si>
  <si>
    <t>741</t>
  </si>
  <si>
    <t>Elektroinstalace - silnoproud</t>
  </si>
  <si>
    <t>172</t>
  </si>
  <si>
    <t>741-1</t>
  </si>
  <si>
    <t>Demontáž původních rozvodů elektro</t>
  </si>
  <si>
    <t>ks</t>
  </si>
  <si>
    <t>-1667083779</t>
  </si>
  <si>
    <t>49</t>
  </si>
  <si>
    <t>741110512</t>
  </si>
  <si>
    <t>Montáž lišta a kanálek vkládací šířky přes 60 do 120 mm s víčkem</t>
  </si>
  <si>
    <t>-1372928813</t>
  </si>
  <si>
    <t>KRYCÍ SOKLOVÉ LIŠTY UT</t>
  </si>
  <si>
    <t>7</t>
  </si>
  <si>
    <t>9,5</t>
  </si>
  <si>
    <t>11,2</t>
  </si>
  <si>
    <t>50</t>
  </si>
  <si>
    <t>34575138</t>
  </si>
  <si>
    <t>žlab kabelový s víkem PVC (120x100)</t>
  </si>
  <si>
    <t>-1394087396</t>
  </si>
  <si>
    <t>173</t>
  </si>
  <si>
    <t>741112001</t>
  </si>
  <si>
    <t>Montáž krabice zapuštěná plastová kruhová</t>
  </si>
  <si>
    <t>1819066644</t>
  </si>
  <si>
    <t>10</t>
  </si>
  <si>
    <t>174</t>
  </si>
  <si>
    <t>34571521</t>
  </si>
  <si>
    <t>krabice univerzální rozvodná z PH s víčkem a svorkovnicí krabicovou šroubovací s vodiči 12x4mm2 D 73,5mmx43mm</t>
  </si>
  <si>
    <t>-1807372729</t>
  </si>
  <si>
    <t>175</t>
  </si>
  <si>
    <t>741112061</t>
  </si>
  <si>
    <t>Montáž krabice přístrojová zapuštěná plastová kruhová</t>
  </si>
  <si>
    <t>2077346519</t>
  </si>
  <si>
    <t>176</t>
  </si>
  <si>
    <t>34571511</t>
  </si>
  <si>
    <t>krabice přístrojová instalační 500V, D 69mmx30mm</t>
  </si>
  <si>
    <t>755163632</t>
  </si>
  <si>
    <t>51</t>
  </si>
  <si>
    <t>741112801</t>
  </si>
  <si>
    <t>Demontáž elektroinstalačních lišt nástěnných vkládacích uložených pevně</t>
  </si>
  <si>
    <t>-2005786160</t>
  </si>
  <si>
    <t>177</t>
  </si>
  <si>
    <t>741122005</t>
  </si>
  <si>
    <t>Montáž kabel Cu bez ukončení uložený pod omítku plný plochý 3x1 až 2,5 mm2 (CYKYLo)</t>
  </si>
  <si>
    <t>819280298</t>
  </si>
  <si>
    <t>46+88</t>
  </si>
  <si>
    <t>178</t>
  </si>
  <si>
    <t>34109515</t>
  </si>
  <si>
    <t>kabel silový s Cu jádrem plochý 1kV 3x1,5mm2</t>
  </si>
  <si>
    <t>1997216421</t>
  </si>
  <si>
    <t>SVĚTLA</t>
  </si>
  <si>
    <t>Světelný okruh 1</t>
  </si>
  <si>
    <t>Kuchyň</t>
  </si>
  <si>
    <t>20</t>
  </si>
  <si>
    <t>26</t>
  </si>
  <si>
    <t>46*1,2 'Přepočtené koeficientem množství</t>
  </si>
  <si>
    <t>179</t>
  </si>
  <si>
    <t>34109517</t>
  </si>
  <si>
    <t>kabel silový s Cu jádrem plochý 1kV 3x2,5mm2</t>
  </si>
  <si>
    <t>-1749051071</t>
  </si>
  <si>
    <t>ZÁSUVKY</t>
  </si>
  <si>
    <t>Samostatný přívod bytová stanice</t>
  </si>
  <si>
    <t>Samostatný přívod kuchyně myčka</t>
  </si>
  <si>
    <t>Samostatný přívod koupelna pračka</t>
  </si>
  <si>
    <t>Zásuvkový obvod 1</t>
  </si>
  <si>
    <t>27</t>
  </si>
  <si>
    <t>23</t>
  </si>
  <si>
    <t>88*1,2 'Přepočtené koeficientem množství</t>
  </si>
  <si>
    <t>180</t>
  </si>
  <si>
    <t>741122031</t>
  </si>
  <si>
    <t>Montáž kabel Cu bez ukončení uložený pod omítku plný kulatý 5x1,5 až 2,5 mm2 (CYKY)</t>
  </si>
  <si>
    <t>-722703742</t>
  </si>
  <si>
    <t>Sporák</t>
  </si>
  <si>
    <t>181</t>
  </si>
  <si>
    <t>34111094</t>
  </si>
  <si>
    <t>kabel silový s Cu jádrem 1kV 5x2,5mm2</t>
  </si>
  <si>
    <t>-2041617549</t>
  </si>
  <si>
    <t>18*1,2 'Přepočtené koeficientem množství</t>
  </si>
  <si>
    <t>182</t>
  </si>
  <si>
    <t>741130001</t>
  </si>
  <si>
    <t>Ukončení vodič izolovaný do 2,5mm2 v rozváděči nebo na přístroji</t>
  </si>
  <si>
    <t>-765859036</t>
  </si>
  <si>
    <t>183</t>
  </si>
  <si>
    <t>741130004</t>
  </si>
  <si>
    <t>Ukončení vodič izolovaný do 6 mm2 v rozváděči nebo na přístroji</t>
  </si>
  <si>
    <t>1081479983</t>
  </si>
  <si>
    <t>184</t>
  </si>
  <si>
    <t>741130021</t>
  </si>
  <si>
    <t>Ukončení vodič izolovaný do 2,5 mm2 na svorkovnici</t>
  </si>
  <si>
    <t>-1050933847</t>
  </si>
  <si>
    <t>185</t>
  </si>
  <si>
    <t>741310101</t>
  </si>
  <si>
    <t>Montáž vypínač (polo)zapuštěný bezšroubové připojení 1-jednopólový</t>
  </si>
  <si>
    <t>1978771298</t>
  </si>
  <si>
    <t>186</t>
  </si>
  <si>
    <t>34535515</t>
  </si>
  <si>
    <t>spínač jednopólový 10A bílý, slonová kost</t>
  </si>
  <si>
    <t>-943743113</t>
  </si>
  <si>
    <t>187</t>
  </si>
  <si>
    <t>741310122</t>
  </si>
  <si>
    <t>Montáž přepínač (polo)zapuštěný bezšroubové připojení 6-střídavý</t>
  </si>
  <si>
    <t>-788293854</t>
  </si>
  <si>
    <t>188</t>
  </si>
  <si>
    <t>34535555</t>
  </si>
  <si>
    <t>přepínač střídavý řazení 6 10A bílý, slonová kost</t>
  </si>
  <si>
    <t>-1371812458</t>
  </si>
  <si>
    <t>189</t>
  </si>
  <si>
    <t>741310401</t>
  </si>
  <si>
    <t>Montáž spínač tří/čtyřpólový nástěnný do 16 A prostředí normální</t>
  </si>
  <si>
    <t>1846731972</t>
  </si>
  <si>
    <t>Kuchyň - sporák</t>
  </si>
  <si>
    <t>190</t>
  </si>
  <si>
    <t>SCHUNI0303321</t>
  </si>
  <si>
    <t>Univerzální sporákový spínač se sign.kontrolkou, ř. 3Ss, polar</t>
  </si>
  <si>
    <t>1702860623</t>
  </si>
  <si>
    <t>191</t>
  </si>
  <si>
    <t>741311875</t>
  </si>
  <si>
    <t>Demontáž spínačů zapuštěných normálních do 10 A šroubových bez zachování funkčnosti do 4 svorek</t>
  </si>
  <si>
    <t>-710836383</t>
  </si>
  <si>
    <t>192</t>
  </si>
  <si>
    <t>741312011</t>
  </si>
  <si>
    <t>Montáž odpojovač třípólový do 500 V do 400 A bez zapojení</t>
  </si>
  <si>
    <t>2096658256</t>
  </si>
  <si>
    <t>Hlavní vypínač</t>
  </si>
  <si>
    <t>193</t>
  </si>
  <si>
    <t>11.016.476</t>
  </si>
  <si>
    <t>Spínač MSO 32/3</t>
  </si>
  <si>
    <t>-113260630</t>
  </si>
  <si>
    <t>194</t>
  </si>
  <si>
    <t>741313001</t>
  </si>
  <si>
    <t>Montáž zásuvka (polo)zapuštěná bezšroubové připojení 2P+PE se zapojením vodičů</t>
  </si>
  <si>
    <t>-1055723613</t>
  </si>
  <si>
    <t>5+2</t>
  </si>
  <si>
    <t>195</t>
  </si>
  <si>
    <t>34555103</t>
  </si>
  <si>
    <t>zásuvka 1násobná 16A bílý, slonová kost</t>
  </si>
  <si>
    <t>-969668006</t>
  </si>
  <si>
    <t>196</t>
  </si>
  <si>
    <t>34555121</t>
  </si>
  <si>
    <t>zásuvka 2násobná 16A bílý, slonová kost</t>
  </si>
  <si>
    <t>65359753</t>
  </si>
  <si>
    <t>197</t>
  </si>
  <si>
    <t>741315823</t>
  </si>
  <si>
    <t>Demontáž zásuvek domovních normálních do 16A zapuštěných šroubových bez zachování funkčnosti 2P+PE</t>
  </si>
  <si>
    <t>-2046938787</t>
  </si>
  <si>
    <t>198</t>
  </si>
  <si>
    <t>741320105</t>
  </si>
  <si>
    <t>Montáž jistič jednopólový nn do 25 A ve skříni</t>
  </si>
  <si>
    <t>-16629033</t>
  </si>
  <si>
    <t>5</t>
  </si>
  <si>
    <t>199</t>
  </si>
  <si>
    <t>35822111</t>
  </si>
  <si>
    <t>jistič 1pólový-charakteristika B 16A</t>
  </si>
  <si>
    <t>-569787216</t>
  </si>
  <si>
    <t>200</t>
  </si>
  <si>
    <t>741320165</t>
  </si>
  <si>
    <t>Montáž jistič třípólový nn do 25 A ve skříni</t>
  </si>
  <si>
    <t>-208285763</t>
  </si>
  <si>
    <t>201</t>
  </si>
  <si>
    <t>35822401</t>
  </si>
  <si>
    <t>jistič 3pólový-charakteristika B 16A</t>
  </si>
  <si>
    <t>323721192</t>
  </si>
  <si>
    <t>202</t>
  </si>
  <si>
    <t>741321003</t>
  </si>
  <si>
    <t>Montáž proudových chráničů dvoupólových nn do 25 A ve skříni</t>
  </si>
  <si>
    <t>1986520801</t>
  </si>
  <si>
    <t>203</t>
  </si>
  <si>
    <t>35889206</t>
  </si>
  <si>
    <t>chránič proudový 4pólový 25A pracovního proudu 0,03A</t>
  </si>
  <si>
    <t>-247069978</t>
  </si>
  <si>
    <t>204</t>
  </si>
  <si>
    <t>741370032</t>
  </si>
  <si>
    <t>Montáž svítidlo žárovkové bytové nástěnné přisazené 1 zdroj se sklem</t>
  </si>
  <si>
    <t>-1998935722</t>
  </si>
  <si>
    <t xml:space="preserve"> koupelna a WC</t>
  </si>
  <si>
    <t>205</t>
  </si>
  <si>
    <t>34821275</t>
  </si>
  <si>
    <t>svítidlo bytové žárovkové IP42, max. 60W E27</t>
  </si>
  <si>
    <t>33645556</t>
  </si>
  <si>
    <t>206</t>
  </si>
  <si>
    <t>34711200</t>
  </si>
  <si>
    <t>žárovka čirá E27/60W-set 30ks</t>
  </si>
  <si>
    <t>1569639928</t>
  </si>
  <si>
    <t>207</t>
  </si>
  <si>
    <t>741410071</t>
  </si>
  <si>
    <t>Montáž pospojování ochranné konstrukce ostatní vodičem do 16 mm2 uloženým volně nebo pod omítku</t>
  </si>
  <si>
    <t>-84397045</t>
  </si>
  <si>
    <t>208</t>
  </si>
  <si>
    <t>34140844</t>
  </si>
  <si>
    <t>vodič izolovaný s Cu jádrem 6mm2</t>
  </si>
  <si>
    <t>1077192424</t>
  </si>
  <si>
    <t>209</t>
  </si>
  <si>
    <t>741420021</t>
  </si>
  <si>
    <t>Montáž svorka hromosvodná se 2 šrouby</t>
  </si>
  <si>
    <t>340839102</t>
  </si>
  <si>
    <t>210</t>
  </si>
  <si>
    <t>10.075.962</t>
  </si>
  <si>
    <t>Svorka OBO 927/1 zemnící s páskem</t>
  </si>
  <si>
    <t>1863250649</t>
  </si>
  <si>
    <t>211</t>
  </si>
  <si>
    <t>741810001</t>
  </si>
  <si>
    <t>Celková prohlídka elektrického rozvodu a zařízení do 100 000,- Kč</t>
  </si>
  <si>
    <t>-1002322991</t>
  </si>
  <si>
    <t>63</t>
  </si>
  <si>
    <t>998741103</t>
  </si>
  <si>
    <t>Přesun hmot tonážní pro silnoproud v objektech v do 24 m</t>
  </si>
  <si>
    <t>1480263434</t>
  </si>
  <si>
    <t>64</t>
  </si>
  <si>
    <t>998741181</t>
  </si>
  <si>
    <t>Příplatek k přesunu hmot tonážní 741 prováděný bez použití mechanizace</t>
  </si>
  <si>
    <t>121894727</t>
  </si>
  <si>
    <t>65</t>
  </si>
  <si>
    <t>998741193</t>
  </si>
  <si>
    <t>Příplatek k přesunu hmot tonážní 741 za zvětšený přesun do 500 m</t>
  </si>
  <si>
    <t>-328747242</t>
  </si>
  <si>
    <t>751</t>
  </si>
  <si>
    <t>Vzduchotechnika</t>
  </si>
  <si>
    <t>257</t>
  </si>
  <si>
    <t>751377811</t>
  </si>
  <si>
    <t>Demontáž odsávacího zákrytu (digestoř) bytového vestavěného</t>
  </si>
  <si>
    <t>-1996211006</t>
  </si>
  <si>
    <t>763</t>
  </si>
  <si>
    <t>Konstrukce suché výstavby</t>
  </si>
  <si>
    <t>261</t>
  </si>
  <si>
    <t>763132901</t>
  </si>
  <si>
    <t>Vyspravení SDK podhledu, podkroví plochy do 0,02 m2</t>
  </si>
  <si>
    <t>872367415</t>
  </si>
  <si>
    <t>Strop koupelna</t>
  </si>
  <si>
    <t>262</t>
  </si>
  <si>
    <t>998763102</t>
  </si>
  <si>
    <t>Přesun hmot tonážní pro dřevostavby v objektech v do 24 m</t>
  </si>
  <si>
    <t>162142343</t>
  </si>
  <si>
    <t>263</t>
  </si>
  <si>
    <t>998763181</t>
  </si>
  <si>
    <t>Příplatek k přesunu hmot tonážní pro 763 dřevostavby prováděný bez použití mechanizace</t>
  </si>
  <si>
    <t>-1432277783</t>
  </si>
  <si>
    <t>264</t>
  </si>
  <si>
    <t>998763194</t>
  </si>
  <si>
    <t>Příplatek k přesunu hmot tonážní pro 763 dřevostavby za zvětšený přesun do 1000 m</t>
  </si>
  <si>
    <t>-157738917</t>
  </si>
  <si>
    <t>766</t>
  </si>
  <si>
    <t>Konstrukce truhlářské</t>
  </si>
  <si>
    <t>248</t>
  </si>
  <si>
    <t>766660729</t>
  </si>
  <si>
    <t>Montáž dveřního interiérového kování - štítku s klikou</t>
  </si>
  <si>
    <t>463754888</t>
  </si>
  <si>
    <t>Ložnice - doplnění dveřního kování</t>
  </si>
  <si>
    <t>249</t>
  </si>
  <si>
    <t>766660729.1</t>
  </si>
  <si>
    <t>Replika části dveřního kování ložnice</t>
  </si>
  <si>
    <t>-139719053</t>
  </si>
  <si>
    <t>246</t>
  </si>
  <si>
    <t>766812840</t>
  </si>
  <si>
    <t>Demontáž kuchyňských linek dřevěných nebo kovových délky do 2,1 m</t>
  </si>
  <si>
    <t>2118775463</t>
  </si>
  <si>
    <t>268</t>
  </si>
  <si>
    <t>766825821</t>
  </si>
  <si>
    <t>Demontáž truhlářských vestavěných skříní dvoukřídlových</t>
  </si>
  <si>
    <t>874620097</t>
  </si>
  <si>
    <t>243</t>
  </si>
  <si>
    <t>998766103</t>
  </si>
  <si>
    <t>Přesun hmot tonážní pro konstrukce truhlářské v objektech v do 24 m</t>
  </si>
  <si>
    <t>1625535640</t>
  </si>
  <si>
    <t>244</t>
  </si>
  <si>
    <t>998766181</t>
  </si>
  <si>
    <t>Příplatek k přesunu hmot tonážní 766 prováděný bez použití mechanizace</t>
  </si>
  <si>
    <t>1758121179</t>
  </si>
  <si>
    <t>245</t>
  </si>
  <si>
    <t>998766193</t>
  </si>
  <si>
    <t>Příplatek k přesunu hmot tonážní 766 za zvětšený přesun do 500 m</t>
  </si>
  <si>
    <t>-766060365</t>
  </si>
  <si>
    <t>771</t>
  </si>
  <si>
    <t>Podlahy z dlaždic</t>
  </si>
  <si>
    <t>66</t>
  </si>
  <si>
    <t>771111011</t>
  </si>
  <si>
    <t>Vysátí podkladu před pokládkou dlažby</t>
  </si>
  <si>
    <t>1990127608</t>
  </si>
  <si>
    <t>67</t>
  </si>
  <si>
    <t>771121011</t>
  </si>
  <si>
    <t>Nátěr penetrační na podlahu</t>
  </si>
  <si>
    <t>-1234310334</t>
  </si>
  <si>
    <t>68</t>
  </si>
  <si>
    <t>771151021</t>
  </si>
  <si>
    <t>Samonivelační stěrka podlah pevnosti 30 MPa tl 3 mm</t>
  </si>
  <si>
    <t>-1778623862</t>
  </si>
  <si>
    <t>69</t>
  </si>
  <si>
    <t>771474114</t>
  </si>
  <si>
    <t>Montáž soklů z dlaždic keramických rovných flexibilní lepidlo v do 150 mm</t>
  </si>
  <si>
    <t>766084345</t>
  </si>
  <si>
    <t>2,823*2+5,596*2-4,5-0,736-0,65</t>
  </si>
  <si>
    <t>2,002*2+1,983*2+(0,489-0,257)*3-0,65--4</t>
  </si>
  <si>
    <t>70</t>
  </si>
  <si>
    <t>771571810</t>
  </si>
  <si>
    <t>Demontáž podlah z dlaždic keramických kladených do malty</t>
  </si>
  <si>
    <t>977076875</t>
  </si>
  <si>
    <t>71</t>
  </si>
  <si>
    <t>771574268</t>
  </si>
  <si>
    <t>Montáž podlah keramických pro mechanické zatížení protiskluzných lepených flexibilním lepidlem do 45 ks/m2</t>
  </si>
  <si>
    <t>1642458139</t>
  </si>
  <si>
    <t>73</t>
  </si>
  <si>
    <t>59761430</t>
  </si>
  <si>
    <t>dlažba keramická slinutá hladká do interiéru i exteriéru pro vysoké mechanické namáhání přes 35 do 45ks/m2</t>
  </si>
  <si>
    <t>-860058006</t>
  </si>
  <si>
    <t>15,861*1,15</t>
  </si>
  <si>
    <t>18,24*1,1 'Přepočtené koeficientem množství</t>
  </si>
  <si>
    <t>72</t>
  </si>
  <si>
    <t>771575131</t>
  </si>
  <si>
    <t>Montáž podlah keramických protiskluzných lepených disperzním lepidlem do 50 ks/m2</t>
  </si>
  <si>
    <t>-1357068301</t>
  </si>
  <si>
    <t>84</t>
  </si>
  <si>
    <t>59761444</t>
  </si>
  <si>
    <t>dlažba keramická slinutá protiskluzná do interiéru i exteriéru pro vysoké mechanické namáhání přes 35 do 45ks/m2</t>
  </si>
  <si>
    <t>1455742252</t>
  </si>
  <si>
    <t>6,273*1,15</t>
  </si>
  <si>
    <t>74</t>
  </si>
  <si>
    <t>771577121</t>
  </si>
  <si>
    <t>Příplatek k montáži podlah keramických lepených flexibilním rychletuhnoucím lepidlem za plochu do 5 m2</t>
  </si>
  <si>
    <t>24821805</t>
  </si>
  <si>
    <t>81</t>
  </si>
  <si>
    <t>998771103</t>
  </si>
  <si>
    <t>Přesun hmot tonážní pro podlahy z dlaždic v objektech v do 24 m</t>
  </si>
  <si>
    <t>279204561</t>
  </si>
  <si>
    <t>82</t>
  </si>
  <si>
    <t>998771181</t>
  </si>
  <si>
    <t>Příplatek k přesunu hmot tonážní 771 prováděný bez použití mechanizace</t>
  </si>
  <si>
    <t>1038924149</t>
  </si>
  <si>
    <t>83</t>
  </si>
  <si>
    <t>998771193</t>
  </si>
  <si>
    <t>Příplatek k přesunu hmot tonážní 771 za zvětšený přesun do 500 m</t>
  </si>
  <si>
    <t>-948914492</t>
  </si>
  <si>
    <t>775</t>
  </si>
  <si>
    <t>Podlahy skládané</t>
  </si>
  <si>
    <t>775411810</t>
  </si>
  <si>
    <t>Demontáž soklíků nebo lišt dřevěných přibíjených</t>
  </si>
  <si>
    <t>-1118163006</t>
  </si>
  <si>
    <t>6,006*2+4,892*2-1,394-2,976-1,7</t>
  </si>
  <si>
    <t>5,611*2+3,345*2-0,849-11,2</t>
  </si>
  <si>
    <t>6,023*2+3,626*2-2,976-0,785</t>
  </si>
  <si>
    <t>775413110</t>
  </si>
  <si>
    <t>Montáž podlahové lišty ze dřeva tvrdého nebo měkkého přibíjené s přetmelením</t>
  </si>
  <si>
    <t>1474391106</t>
  </si>
  <si>
    <t>61418203</t>
  </si>
  <si>
    <t>lišta podlahová dřevěná dub 25x25mm</t>
  </si>
  <si>
    <t>1807136880</t>
  </si>
  <si>
    <t>775511471</t>
  </si>
  <si>
    <t>Podlahy z vlysů lepených, tl do 22 mm, š do 60 mm, dl do 400 mm, dub I</t>
  </si>
  <si>
    <t>638495088</t>
  </si>
  <si>
    <t>5,611*3,345-0,1*1,101-0,211*1,101</t>
  </si>
  <si>
    <t>775511830</t>
  </si>
  <si>
    <t>Demontáž podlah vlysových přibíjených bez lišt</t>
  </si>
  <si>
    <t>527366870</t>
  </si>
  <si>
    <t>52</t>
  </si>
  <si>
    <t>775591311</t>
  </si>
  <si>
    <t>Podlahy dřevěné, základní lak</t>
  </si>
  <si>
    <t>727355520</t>
  </si>
  <si>
    <t>53</t>
  </si>
  <si>
    <t>775591312</t>
  </si>
  <si>
    <t>Podlahy dřevěné, vrchní lak pro běžnou zátěž</t>
  </si>
  <si>
    <t>-1540084415</t>
  </si>
  <si>
    <t>54</t>
  </si>
  <si>
    <t>775591316</t>
  </si>
  <si>
    <t>Podlahy dřevěné, mezibroušení mezi vrstvami laku</t>
  </si>
  <si>
    <t>402622472</t>
  </si>
  <si>
    <t>775591920</t>
  </si>
  <si>
    <t>Oprava podlah dřevěných - vysátí povrchu</t>
  </si>
  <si>
    <t>512259982</t>
  </si>
  <si>
    <t>998775103</t>
  </si>
  <si>
    <t>Přesun hmot tonážní pro podlahy dřevěné v objektech v do 24 m</t>
  </si>
  <si>
    <t>428471241</t>
  </si>
  <si>
    <t>998775181</t>
  </si>
  <si>
    <t>Příplatek k přesunu hmot tonážní 775 prováděný bez použití mechanizace</t>
  </si>
  <si>
    <t>-1466180357</t>
  </si>
  <si>
    <t>998775193</t>
  </si>
  <si>
    <t>Příplatek k přesunu hmot tonážní 775 za zvětšený přesun do 500 m</t>
  </si>
  <si>
    <t>-1080548168</t>
  </si>
  <si>
    <t>776</t>
  </si>
  <si>
    <t>Podlahy povlakové</t>
  </si>
  <si>
    <t>87</t>
  </si>
  <si>
    <t>776111112</t>
  </si>
  <si>
    <t>Broušení betonového podkladu povlakových podlah</t>
  </si>
  <si>
    <t>2037725306</t>
  </si>
  <si>
    <t>88</t>
  </si>
  <si>
    <t>776111116</t>
  </si>
  <si>
    <t>Odstranění zbytků lepidla z podkladu povlakových podlah broušením</t>
  </si>
  <si>
    <t>1298565896</t>
  </si>
  <si>
    <t>89</t>
  </si>
  <si>
    <t>776111311</t>
  </si>
  <si>
    <t>Vysátí podkladu povlakových podlah</t>
  </si>
  <si>
    <t>1663920710</t>
  </si>
  <si>
    <t>776121111</t>
  </si>
  <si>
    <t>Vodou ředitelná penetrace savého podkladu povlakových podlah ředěná v poměru 1:3</t>
  </si>
  <si>
    <t>-1519558429</t>
  </si>
  <si>
    <t>92</t>
  </si>
  <si>
    <t>776121321</t>
  </si>
  <si>
    <t>Vodou ředitelná penetrace savého podkladu povlakových podlah neředěná</t>
  </si>
  <si>
    <t>1472448418</t>
  </si>
  <si>
    <t>776141111</t>
  </si>
  <si>
    <t>Vyrovnání podkladu povlakových podlah stěrkou pevnosti 20 MPa tl 3 mm</t>
  </si>
  <si>
    <t>-81289421</t>
  </si>
  <si>
    <t>93</t>
  </si>
  <si>
    <t>776141121</t>
  </si>
  <si>
    <t>Vyrovnání podkladu povlakových podlah stěrkou pevnosti 30 MPa tl 3 mm</t>
  </si>
  <si>
    <t>352063708</t>
  </si>
  <si>
    <t>61</t>
  </si>
  <si>
    <t>776201811</t>
  </si>
  <si>
    <t>Demontáž lepených povlakových podlah bez podložky ručně</t>
  </si>
  <si>
    <t>-2083254983</t>
  </si>
  <si>
    <t>265</t>
  </si>
  <si>
    <t>776221111</t>
  </si>
  <si>
    <t>Lepení pásů z PVC standardním lepidlem</t>
  </si>
  <si>
    <t>476429481</t>
  </si>
  <si>
    <t>3,806*1,324-0,754*0,29-0,584*(1,324-1,128)+0,69*0,416</t>
  </si>
  <si>
    <t>2,616*3,375</t>
  </si>
  <si>
    <t>0,798*2,059</t>
  </si>
  <si>
    <t>4,607*3,505-0,567*0,313-0,35*0,598</t>
  </si>
  <si>
    <t>266</t>
  </si>
  <si>
    <t>28412285</t>
  </si>
  <si>
    <t>krytina podlahová heterogenní tl 2mm</t>
  </si>
  <si>
    <t>831385367</t>
  </si>
  <si>
    <t>Soklík</t>
  </si>
  <si>
    <t>16,711*0,1</t>
  </si>
  <si>
    <t>24,738*1,1 'Přepočtené koeficientem množství</t>
  </si>
  <si>
    <t>267</t>
  </si>
  <si>
    <t>776421711</t>
  </si>
  <si>
    <t>Vložení nařezaných pásků z podlahoviny do lišt</t>
  </si>
  <si>
    <t>-1393635850</t>
  </si>
  <si>
    <t>1,44*2+1,38*2-0,714</t>
  </si>
  <si>
    <t>5,877*2+3,880*2+1,017*2-0,714-0,849-0,726-1,179-0,648-0,847-0,8-4</t>
  </si>
  <si>
    <t>62</t>
  </si>
  <si>
    <t>776410811</t>
  </si>
  <si>
    <t>Odstranění soklíků a lišt pryžových nebo plastových</t>
  </si>
  <si>
    <t>1638459840</t>
  </si>
  <si>
    <t>2,823*2+5,596*2-0,736-4</t>
  </si>
  <si>
    <t>2,002*2+1,983*2+(0,489-0,257)*2+0,257*2-0,65</t>
  </si>
  <si>
    <t>94</t>
  </si>
  <si>
    <t>776411111</t>
  </si>
  <si>
    <t>Montáž obvodových soklíků výšky do 80 mm</t>
  </si>
  <si>
    <t>2098524119</t>
  </si>
  <si>
    <t>95</t>
  </si>
  <si>
    <t>BSE.0026850.URS</t>
  </si>
  <si>
    <t>Soklová lišta Bolta 25669 - bílá 0101, 2,5m</t>
  </si>
  <si>
    <t>1317669283</t>
  </si>
  <si>
    <t>16,711*1,02 'Přepočtené koeficientem množství</t>
  </si>
  <si>
    <t>47</t>
  </si>
  <si>
    <t>776421312</t>
  </si>
  <si>
    <t>Montáž přechodových šroubovaných lišt</t>
  </si>
  <si>
    <t>1663092055</t>
  </si>
  <si>
    <t>Ložnice, obývací pokoj, kuchyně, dětský pokoj</t>
  </si>
  <si>
    <t>0,85+1,4+0,75+0,85</t>
  </si>
  <si>
    <t>48</t>
  </si>
  <si>
    <t>55343125</t>
  </si>
  <si>
    <t>profil přechodový Al vrtaný 30mm leštěná mosaz</t>
  </si>
  <si>
    <t>1928588859</t>
  </si>
  <si>
    <t>3,85*1,02 'Přepočtené koeficientem množství</t>
  </si>
  <si>
    <t>998776103</t>
  </si>
  <si>
    <t>Přesun hmot tonážní pro podlahy povlakové v objektech v do 24 m</t>
  </si>
  <si>
    <t>-1324859118</t>
  </si>
  <si>
    <t>998776181</t>
  </si>
  <si>
    <t>Příplatek k přesunu hmot tonážní 776 prováděný bez použití mechanizace</t>
  </si>
  <si>
    <t>64539269</t>
  </si>
  <si>
    <t>24</t>
  </si>
  <si>
    <t>998776193</t>
  </si>
  <si>
    <t>Příplatek k přesunu hmot tonážní 776 za zvětšený přesun do 500 m</t>
  </si>
  <si>
    <t>-764774131</t>
  </si>
  <si>
    <t>781</t>
  </si>
  <si>
    <t>Dokončovací práce - obklady</t>
  </si>
  <si>
    <t>96</t>
  </si>
  <si>
    <t>781111011</t>
  </si>
  <si>
    <t>Ometení (oprášení) stěny při přípravě podkladu</t>
  </si>
  <si>
    <t>1765127164</t>
  </si>
  <si>
    <t>97</t>
  </si>
  <si>
    <t>781121011</t>
  </si>
  <si>
    <t>Nátěr penetrační na stěnu</t>
  </si>
  <si>
    <t>103401649</t>
  </si>
  <si>
    <t>98</t>
  </si>
  <si>
    <t>781471810</t>
  </si>
  <si>
    <t>Demontáž obkladů z obkladaček keramických kladených do malty</t>
  </si>
  <si>
    <t>-372982529</t>
  </si>
  <si>
    <t>1,131*(2,153+2,909-0,85)+2,15*(0,85+2,153+0,6)</t>
  </si>
  <si>
    <t>0,25*1,9+(2,909-0,85)*0,15</t>
  </si>
  <si>
    <t>99</t>
  </si>
  <si>
    <t>781474113</t>
  </si>
  <si>
    <t>Montáž obkladů vnitřních keramických hladkých do 19 ks/m2 lepených flexibilním lepidlem</t>
  </si>
  <si>
    <t>199543824</t>
  </si>
  <si>
    <t>odpočet disperzní tmel sprchový kout</t>
  </si>
  <si>
    <t>-4,2</t>
  </si>
  <si>
    <t>114</t>
  </si>
  <si>
    <t>59761071</t>
  </si>
  <si>
    <t>obklad keramický hladký přes 12 do 19ks/m2</t>
  </si>
  <si>
    <t>-967002932</t>
  </si>
  <si>
    <t>(9,6+4,2)*1,25</t>
  </si>
  <si>
    <t>117</t>
  </si>
  <si>
    <t>781474117</t>
  </si>
  <si>
    <t>Montáž obkladů vnitřních keramických hladkých do 45 ks/m2 lepených flexibilním lepidlem</t>
  </si>
  <si>
    <t>-1500101517</t>
  </si>
  <si>
    <t>118</t>
  </si>
  <si>
    <t>59761255</t>
  </si>
  <si>
    <t>obklad keramický hladký přes 35 do 45ks/m2</t>
  </si>
  <si>
    <t>-644960617</t>
  </si>
  <si>
    <t>3,28*1,1 'Přepočtené koeficientem množství</t>
  </si>
  <si>
    <t>101</t>
  </si>
  <si>
    <t>781475111</t>
  </si>
  <si>
    <t>Montáž obkladů vnitřních keramických hladkých do 22 ks/m2 lepených disperzním lepidlem nebo tmelem</t>
  </si>
  <si>
    <t>-322918667</t>
  </si>
  <si>
    <t>Koupelna sprcha</t>
  </si>
  <si>
    <t>(1+1)*2,1</t>
  </si>
  <si>
    <t>113</t>
  </si>
  <si>
    <t>781491822</t>
  </si>
  <si>
    <t>Demontáž vanových dvířek plastových lepených s rámem</t>
  </si>
  <si>
    <t>2009796796</t>
  </si>
  <si>
    <t>102</t>
  </si>
  <si>
    <t>781493611</t>
  </si>
  <si>
    <t>Montáž vanových plastových dvířek s rámem lepených</t>
  </si>
  <si>
    <t>39984652</t>
  </si>
  <si>
    <t>115</t>
  </si>
  <si>
    <t>55347200</t>
  </si>
  <si>
    <t>dvířka vanová nerezová 300x300mm</t>
  </si>
  <si>
    <t>-1260152869</t>
  </si>
  <si>
    <t>144</t>
  </si>
  <si>
    <t>55347203</t>
  </si>
  <si>
    <t>dvířka vanová nerezová 200x200mm</t>
  </si>
  <si>
    <t>1507983366</t>
  </si>
  <si>
    <t>104</t>
  </si>
  <si>
    <t>781494511</t>
  </si>
  <si>
    <t>Plastové profily ukončovací lepené flexibilním lepidlem</t>
  </si>
  <si>
    <t>2062163947</t>
  </si>
  <si>
    <t>1,9+(2,909-0,85)</t>
  </si>
  <si>
    <t>116</t>
  </si>
  <si>
    <t>59054132</t>
  </si>
  <si>
    <t>profil ukončovací pro vnější hrany obkladů hliník leskle eloxovaný chromem 8x2500mm</t>
  </si>
  <si>
    <t>1108137908</t>
  </si>
  <si>
    <t>2*2,5</t>
  </si>
  <si>
    <t>105</t>
  </si>
  <si>
    <t>781495141</t>
  </si>
  <si>
    <t>Průnik obkladem kruhový do DN 30</t>
  </si>
  <si>
    <t>-752312695</t>
  </si>
  <si>
    <t>ZTI - voda</t>
  </si>
  <si>
    <t>106</t>
  </si>
  <si>
    <t>781495142</t>
  </si>
  <si>
    <t>Průnik obkladem kruhový do DN 90</t>
  </si>
  <si>
    <t>1965654944</t>
  </si>
  <si>
    <t>ZTI - připoj. kanal. potrubí</t>
  </si>
  <si>
    <t>107</t>
  </si>
  <si>
    <t>781495143</t>
  </si>
  <si>
    <t>Průnik obkladem kruhový přes DN 90</t>
  </si>
  <si>
    <t>-982574059</t>
  </si>
  <si>
    <t>Zásuvky a vypínač koupelna</t>
  </si>
  <si>
    <t>2+1</t>
  </si>
  <si>
    <t>109</t>
  </si>
  <si>
    <t>781495211</t>
  </si>
  <si>
    <t>Čištění vnitřních ploch stěn po provedení obkladu chemickými prostředky</t>
  </si>
  <si>
    <t>310050541</t>
  </si>
  <si>
    <t>110</t>
  </si>
  <si>
    <t>998781103</t>
  </si>
  <si>
    <t>Přesun hmot tonážní pro obklady keramické v objektech v do 24 m</t>
  </si>
  <si>
    <t>-499171925</t>
  </si>
  <si>
    <t>111</t>
  </si>
  <si>
    <t>998781181</t>
  </si>
  <si>
    <t>Příplatek k přesunu hmot tonážní 781 prováděný bez použití mechanizace</t>
  </si>
  <si>
    <t>370314341</t>
  </si>
  <si>
    <t>112</t>
  </si>
  <si>
    <t>998781193</t>
  </si>
  <si>
    <t>Příplatek k přesunu hmot tonážní 781 za zvětšený přesun do 500 m</t>
  </si>
  <si>
    <t>-1575883931</t>
  </si>
  <si>
    <t>783</t>
  </si>
  <si>
    <t>Dokončovací práce - nátěry</t>
  </si>
  <si>
    <t>44</t>
  </si>
  <si>
    <t>783101203</t>
  </si>
  <si>
    <t>Jemné obroušení podkladu truhlářských konstrukcí před provedením nátěru</t>
  </si>
  <si>
    <t>150874113</t>
  </si>
  <si>
    <t>Dveře na balkon po opravě zasklení -dle URS plocha minus 25%</t>
  </si>
  <si>
    <t>1,179*2,898*4*0,75</t>
  </si>
  <si>
    <t>45</t>
  </si>
  <si>
    <t>783114101</t>
  </si>
  <si>
    <t>Základní jednonásobný syntetický nátěr truhlářských konstrukcí</t>
  </si>
  <si>
    <t>-2128880868</t>
  </si>
  <si>
    <t>46</t>
  </si>
  <si>
    <t>783118211</t>
  </si>
  <si>
    <t>Lakovací dvojnásobný syntetický nátěr truhlářských konstrukcí s mezibroušením</t>
  </si>
  <si>
    <t>587464899</t>
  </si>
  <si>
    <t>784</t>
  </si>
  <si>
    <t>Dokončovací práce - malby a tapety</t>
  </si>
  <si>
    <t>25</t>
  </si>
  <si>
    <t>784111001</t>
  </si>
  <si>
    <t>Oprášení (ometení ) podkladu v místnostech výšky do 3,80 m</t>
  </si>
  <si>
    <t>-506672079</t>
  </si>
  <si>
    <t>STROPY</t>
  </si>
  <si>
    <t>5,286*3,475+(6,057-5,286)*1,249-0,1*0,52</t>
  </si>
  <si>
    <t>STĚNY</t>
  </si>
  <si>
    <t>(5,596*2+2,823*2)*2,896-0,736*2,040-0,65*2,095-(2,853-0,45)*1,597+1,597*0,15*2</t>
  </si>
  <si>
    <t>(2,002*2+1,983*2)*2,907-0,65*2,095-1,225*1,603+0,115*(1,225+1,603*2)</t>
  </si>
  <si>
    <t>(1,44*2+1,38*2)*2,988-0,714*2,089+0,1*0,714+0,1*2,089*2</t>
  </si>
  <si>
    <t>(5,877*2+3,880*2+1,017*2)*2,988-1,179*2,898-0,716*2,04-0,849*2,098-0,843*2,08-0,714*2,089--0,847*2,11-0,648*2,107</t>
  </si>
  <si>
    <t>-1,394*2,037</t>
  </si>
  <si>
    <t>(2,153*2+2,909*2)*2,59-0,648*2,107-1,85*1,8</t>
  </si>
  <si>
    <t>(6,006*2+4,892*2)*2,894-1,394*2,037-2,976*2,894-(4,892-0,29)*2,75</t>
  </si>
  <si>
    <t>(5,286*2+3,475*2)*2,859-0,847*2,11-1,93*(3,442+0,837)+0,3*1,93*2</t>
  </si>
  <si>
    <t>(6,023*2+3,626*2)*2,907-2,976*2,894-(3,626-0,205)*2,907</t>
  </si>
  <si>
    <t>(3,345*2+5,611*2)*2,917-0,849*2,098-0,975*2,75-2,1*1,898</t>
  </si>
  <si>
    <t>29</t>
  </si>
  <si>
    <t>784171101</t>
  </si>
  <si>
    <t>Zakrytí vnitřních podlah včetně pozdějšího odkrytí</t>
  </si>
  <si>
    <t>1762482235</t>
  </si>
  <si>
    <t>58124844</t>
  </si>
  <si>
    <t>fólie pro malířské potřeby zakrývací tl 25µ 4x5m</t>
  </si>
  <si>
    <t>37316731</t>
  </si>
  <si>
    <t>133,626*1,05 'Přepočtené koeficientem množství</t>
  </si>
  <si>
    <t>31</t>
  </si>
  <si>
    <t>784171111</t>
  </si>
  <si>
    <t>Zakrytí vnitřních ploch stěn v místnostech výšky do 3,80 m</t>
  </si>
  <si>
    <t>507491050</t>
  </si>
  <si>
    <t>2135790943</t>
  </si>
  <si>
    <t>30*1,05 'Přepočtené koeficientem množství</t>
  </si>
  <si>
    <t>33</t>
  </si>
  <si>
    <t>784171121</t>
  </si>
  <si>
    <t>Zakrytí vnitřních ploch konstrukcí nebo prvků v místnostech výšky do 3,80 m</t>
  </si>
  <si>
    <t>1469828685</t>
  </si>
  <si>
    <t>34</t>
  </si>
  <si>
    <t>58124842</t>
  </si>
  <si>
    <t>fólie pro malířské potřeby zakrývací tl 7µ 4x5m</t>
  </si>
  <si>
    <t>1862198484</t>
  </si>
  <si>
    <t>15*1,05 'Přepočtené koeficientem množství</t>
  </si>
  <si>
    <t>35</t>
  </si>
  <si>
    <t>784181121</t>
  </si>
  <si>
    <t>Hloubková jednonásobná penetrace podkladu v místnostech výšky do 3,80 m</t>
  </si>
  <si>
    <t>192173253</t>
  </si>
  <si>
    <t>36</t>
  </si>
  <si>
    <t>784211101</t>
  </si>
  <si>
    <t>Dvojnásobné bílé malby ze směsí za mokra výborně otěruvzdorných v místnostech výšky do 3,80 m</t>
  </si>
  <si>
    <t>786663563</t>
  </si>
  <si>
    <t>37</t>
  </si>
  <si>
    <t>784211141</t>
  </si>
  <si>
    <t>Příplatek k cenám 2x maleb ze směsí za mokra za provádění plochy do 5m2</t>
  </si>
  <si>
    <t>-1638868923</t>
  </si>
  <si>
    <t>787</t>
  </si>
  <si>
    <t>Dokončovací práce - zasklívání</t>
  </si>
  <si>
    <t>42</t>
  </si>
  <si>
    <t>787600802</t>
  </si>
  <si>
    <t>Vysklívání oken a dveří plochy do 3 m2 skla plochého</t>
  </si>
  <si>
    <t>-1540865170</t>
  </si>
  <si>
    <t>Dveře na balkon - oprava</t>
  </si>
  <si>
    <t>40</t>
  </si>
  <si>
    <t>787600901</t>
  </si>
  <si>
    <t>Oprava zasklívání oken a dveří přetmelením s odstraněním starého tmelu</t>
  </si>
  <si>
    <t>-1686287626</t>
  </si>
  <si>
    <t>41</t>
  </si>
  <si>
    <t>787601911</t>
  </si>
  <si>
    <t>Příplatek k opravě zasklívání oken a dveří za dotmelení oken a dveří drážka větší než 25x18 mm</t>
  </si>
  <si>
    <t>-1389120132</t>
  </si>
  <si>
    <t>43</t>
  </si>
  <si>
    <t>787611224</t>
  </si>
  <si>
    <t>Zasklívání oken a dveří pevných s pod(za)tmelením sklem matovaným tl 4 mm</t>
  </si>
  <si>
    <t>444462400</t>
  </si>
  <si>
    <t>55</t>
  </si>
  <si>
    <t>998787103</t>
  </si>
  <si>
    <t>Přesun hmot tonážní pro zasklívání v objektech v do 24 m</t>
  </si>
  <si>
    <t>-111881322</t>
  </si>
  <si>
    <t>56</t>
  </si>
  <si>
    <t>998787181</t>
  </si>
  <si>
    <t>Příplatek k přesunu hmot tonážní 787 prováděný bez použití mechanizace</t>
  </si>
  <si>
    <t>1786321714</t>
  </si>
  <si>
    <t>57</t>
  </si>
  <si>
    <t>998787193</t>
  </si>
  <si>
    <t>Příplatek k přesunu hmot tonážní 787 za zvětšený přesun do 500 m</t>
  </si>
  <si>
    <t>713133800</t>
  </si>
  <si>
    <t>Vedlejší rozpočtové náklady</t>
  </si>
  <si>
    <t>VRN3</t>
  </si>
  <si>
    <t>38</t>
  </si>
  <si>
    <t>030001000</t>
  </si>
  <si>
    <t>den</t>
  </si>
  <si>
    <t>1024</t>
  </si>
  <si>
    <t>1261212163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</si>
</sst>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4" t="s">
        <v>14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22"/>
      <c r="AQ5" s="22"/>
      <c r="AR5" s="20"/>
      <c r="BE5" s="30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6" t="s">
        <v>17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22"/>
      <c r="AQ6" s="22"/>
      <c r="AR6" s="20"/>
      <c r="BE6" s="30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30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30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2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0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0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2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302"/>
      <c r="BS13" s="17" t="s">
        <v>6</v>
      </c>
    </row>
    <row r="14" spans="1:74" ht="12.75">
      <c r="B14" s="21"/>
      <c r="C14" s="22"/>
      <c r="D14" s="22"/>
      <c r="E14" s="307" t="s">
        <v>28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30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2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0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02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2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0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02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2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2"/>
    </row>
    <row r="23" spans="1:71" s="1" customFormat="1" ht="16.5" customHeight="1">
      <c r="B23" s="21"/>
      <c r="C23" s="22"/>
      <c r="D23" s="22"/>
      <c r="E23" s="309" t="s">
        <v>1</v>
      </c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22"/>
      <c r="AP23" s="22"/>
      <c r="AQ23" s="22"/>
      <c r="AR23" s="20"/>
      <c r="BE23" s="30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2"/>
    </row>
    <row r="26" spans="1:71" s="1" customFormat="1" ht="14.45" customHeight="1">
      <c r="B26" s="21"/>
      <c r="C26" s="22"/>
      <c r="D26" s="34" t="s">
        <v>33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10">
        <f>ROUND(AG94,2)</f>
        <v>0</v>
      </c>
      <c r="AL26" s="305"/>
      <c r="AM26" s="305"/>
      <c r="AN26" s="305"/>
      <c r="AO26" s="305"/>
      <c r="AP26" s="22"/>
      <c r="AQ26" s="22"/>
      <c r="AR26" s="20"/>
      <c r="BE26" s="302"/>
    </row>
    <row r="27" spans="1:71" s="1" customFormat="1" ht="14.45" customHeight="1">
      <c r="B27" s="21"/>
      <c r="C27" s="22"/>
      <c r="D27" s="34" t="s">
        <v>34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10">
        <f>ROUND(AG98, 2)</f>
        <v>0</v>
      </c>
      <c r="AL27" s="310"/>
      <c r="AM27" s="310"/>
      <c r="AN27" s="310"/>
      <c r="AO27" s="310"/>
      <c r="AP27" s="22"/>
      <c r="AQ27" s="22"/>
      <c r="AR27" s="20"/>
      <c r="BE27" s="302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302"/>
    </row>
    <row r="29" spans="1:71" s="2" customFormat="1" ht="25.9" customHeight="1">
      <c r="A29" s="35"/>
      <c r="B29" s="36"/>
      <c r="C29" s="37"/>
      <c r="D29" s="39" t="s">
        <v>35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311">
        <f>ROUND(AK26 + AK27, 2)</f>
        <v>0</v>
      </c>
      <c r="AL29" s="312"/>
      <c r="AM29" s="312"/>
      <c r="AN29" s="312"/>
      <c r="AO29" s="312"/>
      <c r="AP29" s="37"/>
      <c r="AQ29" s="37"/>
      <c r="AR29" s="38"/>
      <c r="BE29" s="302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302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13" t="s">
        <v>36</v>
      </c>
      <c r="M31" s="313"/>
      <c r="N31" s="313"/>
      <c r="O31" s="313"/>
      <c r="P31" s="313"/>
      <c r="Q31" s="37"/>
      <c r="R31" s="37"/>
      <c r="S31" s="37"/>
      <c r="T31" s="37"/>
      <c r="U31" s="37"/>
      <c r="V31" s="37"/>
      <c r="W31" s="313" t="s">
        <v>37</v>
      </c>
      <c r="X31" s="313"/>
      <c r="Y31" s="313"/>
      <c r="Z31" s="313"/>
      <c r="AA31" s="313"/>
      <c r="AB31" s="313"/>
      <c r="AC31" s="313"/>
      <c r="AD31" s="313"/>
      <c r="AE31" s="313"/>
      <c r="AF31" s="37"/>
      <c r="AG31" s="37"/>
      <c r="AH31" s="37"/>
      <c r="AI31" s="37"/>
      <c r="AJ31" s="37"/>
      <c r="AK31" s="313" t="s">
        <v>38</v>
      </c>
      <c r="AL31" s="313"/>
      <c r="AM31" s="313"/>
      <c r="AN31" s="313"/>
      <c r="AO31" s="313"/>
      <c r="AP31" s="37"/>
      <c r="AQ31" s="37"/>
      <c r="AR31" s="38"/>
      <c r="BE31" s="302"/>
    </row>
    <row r="32" spans="1:71" s="3" customFormat="1" ht="14.45" customHeight="1">
      <c r="B32" s="41"/>
      <c r="C32" s="42"/>
      <c r="D32" s="29" t="s">
        <v>39</v>
      </c>
      <c r="E32" s="42"/>
      <c r="F32" s="29" t="s">
        <v>40</v>
      </c>
      <c r="G32" s="42"/>
      <c r="H32" s="42"/>
      <c r="I32" s="42"/>
      <c r="J32" s="42"/>
      <c r="K32" s="42"/>
      <c r="L32" s="316">
        <v>0.21</v>
      </c>
      <c r="M32" s="315"/>
      <c r="N32" s="315"/>
      <c r="O32" s="315"/>
      <c r="P32" s="315"/>
      <c r="Q32" s="42"/>
      <c r="R32" s="42"/>
      <c r="S32" s="42"/>
      <c r="T32" s="42"/>
      <c r="U32" s="42"/>
      <c r="V32" s="42"/>
      <c r="W32" s="314">
        <f>ROUND(AZ94 + SUM(CD98:CD102), 2)</f>
        <v>0</v>
      </c>
      <c r="X32" s="315"/>
      <c r="Y32" s="315"/>
      <c r="Z32" s="315"/>
      <c r="AA32" s="315"/>
      <c r="AB32" s="315"/>
      <c r="AC32" s="315"/>
      <c r="AD32" s="315"/>
      <c r="AE32" s="315"/>
      <c r="AF32" s="42"/>
      <c r="AG32" s="42"/>
      <c r="AH32" s="42"/>
      <c r="AI32" s="42"/>
      <c r="AJ32" s="42"/>
      <c r="AK32" s="314">
        <f>ROUND(AV94 + SUM(BY98:BY102), 2)</f>
        <v>0</v>
      </c>
      <c r="AL32" s="315"/>
      <c r="AM32" s="315"/>
      <c r="AN32" s="315"/>
      <c r="AO32" s="315"/>
      <c r="AP32" s="42"/>
      <c r="AQ32" s="42"/>
      <c r="AR32" s="43"/>
      <c r="BE32" s="303"/>
    </row>
    <row r="33" spans="1:57" s="3" customFormat="1" ht="14.45" customHeight="1">
      <c r="B33" s="41"/>
      <c r="C33" s="42"/>
      <c r="D33" s="42"/>
      <c r="E33" s="42"/>
      <c r="F33" s="29" t="s">
        <v>41</v>
      </c>
      <c r="G33" s="42"/>
      <c r="H33" s="42"/>
      <c r="I33" s="42"/>
      <c r="J33" s="42"/>
      <c r="K33" s="42"/>
      <c r="L33" s="316">
        <v>0.15</v>
      </c>
      <c r="M33" s="315"/>
      <c r="N33" s="315"/>
      <c r="O33" s="315"/>
      <c r="P33" s="315"/>
      <c r="Q33" s="42"/>
      <c r="R33" s="42"/>
      <c r="S33" s="42"/>
      <c r="T33" s="42"/>
      <c r="U33" s="42"/>
      <c r="V33" s="42"/>
      <c r="W33" s="314">
        <f>ROUND(BA94 + SUM(CE98:CE102), 2)</f>
        <v>0</v>
      </c>
      <c r="X33" s="315"/>
      <c r="Y33" s="315"/>
      <c r="Z33" s="315"/>
      <c r="AA33" s="315"/>
      <c r="AB33" s="315"/>
      <c r="AC33" s="315"/>
      <c r="AD33" s="315"/>
      <c r="AE33" s="315"/>
      <c r="AF33" s="42"/>
      <c r="AG33" s="42"/>
      <c r="AH33" s="42"/>
      <c r="AI33" s="42"/>
      <c r="AJ33" s="42"/>
      <c r="AK33" s="314">
        <f>ROUND(AW94 + SUM(BZ98:BZ102), 2)</f>
        <v>0</v>
      </c>
      <c r="AL33" s="315"/>
      <c r="AM33" s="315"/>
      <c r="AN33" s="315"/>
      <c r="AO33" s="315"/>
      <c r="AP33" s="42"/>
      <c r="AQ33" s="42"/>
      <c r="AR33" s="43"/>
      <c r="BE33" s="303"/>
    </row>
    <row r="34" spans="1:57" s="3" customFormat="1" ht="14.45" hidden="1" customHeight="1">
      <c r="B34" s="41"/>
      <c r="C34" s="42"/>
      <c r="D34" s="42"/>
      <c r="E34" s="42"/>
      <c r="F34" s="29" t="s">
        <v>42</v>
      </c>
      <c r="G34" s="42"/>
      <c r="H34" s="42"/>
      <c r="I34" s="42"/>
      <c r="J34" s="42"/>
      <c r="K34" s="42"/>
      <c r="L34" s="316">
        <v>0.21</v>
      </c>
      <c r="M34" s="315"/>
      <c r="N34" s="315"/>
      <c r="O34" s="315"/>
      <c r="P34" s="315"/>
      <c r="Q34" s="42"/>
      <c r="R34" s="42"/>
      <c r="S34" s="42"/>
      <c r="T34" s="42"/>
      <c r="U34" s="42"/>
      <c r="V34" s="42"/>
      <c r="W34" s="314">
        <f>ROUND(BB94 + SUM(CF98:CF102), 2)</f>
        <v>0</v>
      </c>
      <c r="X34" s="315"/>
      <c r="Y34" s="315"/>
      <c r="Z34" s="315"/>
      <c r="AA34" s="315"/>
      <c r="AB34" s="315"/>
      <c r="AC34" s="315"/>
      <c r="AD34" s="315"/>
      <c r="AE34" s="315"/>
      <c r="AF34" s="42"/>
      <c r="AG34" s="42"/>
      <c r="AH34" s="42"/>
      <c r="AI34" s="42"/>
      <c r="AJ34" s="42"/>
      <c r="AK34" s="314">
        <v>0</v>
      </c>
      <c r="AL34" s="315"/>
      <c r="AM34" s="315"/>
      <c r="AN34" s="315"/>
      <c r="AO34" s="315"/>
      <c r="AP34" s="42"/>
      <c r="AQ34" s="42"/>
      <c r="AR34" s="43"/>
      <c r="BE34" s="303"/>
    </row>
    <row r="35" spans="1:57" s="3" customFormat="1" ht="14.45" hidden="1" customHeight="1">
      <c r="B35" s="41"/>
      <c r="C35" s="42"/>
      <c r="D35" s="42"/>
      <c r="E35" s="42"/>
      <c r="F35" s="29" t="s">
        <v>43</v>
      </c>
      <c r="G35" s="42"/>
      <c r="H35" s="42"/>
      <c r="I35" s="42"/>
      <c r="J35" s="42"/>
      <c r="K35" s="42"/>
      <c r="L35" s="316">
        <v>0.15</v>
      </c>
      <c r="M35" s="315"/>
      <c r="N35" s="315"/>
      <c r="O35" s="315"/>
      <c r="P35" s="315"/>
      <c r="Q35" s="42"/>
      <c r="R35" s="42"/>
      <c r="S35" s="42"/>
      <c r="T35" s="42"/>
      <c r="U35" s="42"/>
      <c r="V35" s="42"/>
      <c r="W35" s="314">
        <f>ROUND(BC94 + SUM(CG98:CG102), 2)</f>
        <v>0</v>
      </c>
      <c r="X35" s="315"/>
      <c r="Y35" s="315"/>
      <c r="Z35" s="315"/>
      <c r="AA35" s="315"/>
      <c r="AB35" s="315"/>
      <c r="AC35" s="315"/>
      <c r="AD35" s="315"/>
      <c r="AE35" s="315"/>
      <c r="AF35" s="42"/>
      <c r="AG35" s="42"/>
      <c r="AH35" s="42"/>
      <c r="AI35" s="42"/>
      <c r="AJ35" s="42"/>
      <c r="AK35" s="314">
        <v>0</v>
      </c>
      <c r="AL35" s="315"/>
      <c r="AM35" s="315"/>
      <c r="AN35" s="315"/>
      <c r="AO35" s="315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44</v>
      </c>
      <c r="G36" s="42"/>
      <c r="H36" s="42"/>
      <c r="I36" s="42"/>
      <c r="J36" s="42"/>
      <c r="K36" s="42"/>
      <c r="L36" s="316">
        <v>0</v>
      </c>
      <c r="M36" s="315"/>
      <c r="N36" s="315"/>
      <c r="O36" s="315"/>
      <c r="P36" s="315"/>
      <c r="Q36" s="42"/>
      <c r="R36" s="42"/>
      <c r="S36" s="42"/>
      <c r="T36" s="42"/>
      <c r="U36" s="42"/>
      <c r="V36" s="42"/>
      <c r="W36" s="314">
        <f>ROUND(BD94 + SUM(CH98:CH102), 2)</f>
        <v>0</v>
      </c>
      <c r="X36" s="315"/>
      <c r="Y36" s="315"/>
      <c r="Z36" s="315"/>
      <c r="AA36" s="315"/>
      <c r="AB36" s="315"/>
      <c r="AC36" s="315"/>
      <c r="AD36" s="315"/>
      <c r="AE36" s="315"/>
      <c r="AF36" s="42"/>
      <c r="AG36" s="42"/>
      <c r="AH36" s="42"/>
      <c r="AI36" s="42"/>
      <c r="AJ36" s="42"/>
      <c r="AK36" s="314">
        <v>0</v>
      </c>
      <c r="AL36" s="315"/>
      <c r="AM36" s="315"/>
      <c r="AN36" s="315"/>
      <c r="AO36" s="315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45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46</v>
      </c>
      <c r="U38" s="46"/>
      <c r="V38" s="46"/>
      <c r="W38" s="46"/>
      <c r="X38" s="320" t="s">
        <v>47</v>
      </c>
      <c r="Y38" s="318"/>
      <c r="Z38" s="318"/>
      <c r="AA38" s="318"/>
      <c r="AB38" s="318"/>
      <c r="AC38" s="46"/>
      <c r="AD38" s="46"/>
      <c r="AE38" s="46"/>
      <c r="AF38" s="46"/>
      <c r="AG38" s="46"/>
      <c r="AH38" s="46"/>
      <c r="AI38" s="46"/>
      <c r="AJ38" s="46"/>
      <c r="AK38" s="317">
        <f>SUM(AK29:AK36)</f>
        <v>0</v>
      </c>
      <c r="AL38" s="318"/>
      <c r="AM38" s="318"/>
      <c r="AN38" s="318"/>
      <c r="AO38" s="319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50</v>
      </c>
      <c r="AI60" s="40"/>
      <c r="AJ60" s="40"/>
      <c r="AK60" s="40"/>
      <c r="AL60" s="40"/>
      <c r="AM60" s="53" t="s">
        <v>51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50</v>
      </c>
      <c r="AI75" s="40"/>
      <c r="AJ75" s="40"/>
      <c r="AK75" s="40"/>
      <c r="AL75" s="40"/>
      <c r="AM75" s="53" t="s">
        <v>51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01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2" t="str">
        <f>K6</f>
        <v>Byty náměstí Svobody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74" t="str">
        <f>IF(AN8= "","",AN8)</f>
        <v>31. 10. 2020</v>
      </c>
      <c r="AN87" s="274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281" t="str">
        <f>IF(E17="","",E17)</f>
        <v xml:space="preserve"> </v>
      </c>
      <c r="AN89" s="282"/>
      <c r="AO89" s="282"/>
      <c r="AP89" s="282"/>
      <c r="AQ89" s="37"/>
      <c r="AR89" s="38"/>
      <c r="AS89" s="275" t="s">
        <v>55</v>
      </c>
      <c r="AT89" s="27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281" t="str">
        <f>IF(E20="","",E20)</f>
        <v xml:space="preserve"> </v>
      </c>
      <c r="AN90" s="282"/>
      <c r="AO90" s="282"/>
      <c r="AP90" s="282"/>
      <c r="AQ90" s="37"/>
      <c r="AR90" s="38"/>
      <c r="AS90" s="277"/>
      <c r="AT90" s="27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79"/>
      <c r="AT91" s="28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7" t="s">
        <v>56</v>
      </c>
      <c r="D92" s="284"/>
      <c r="E92" s="284"/>
      <c r="F92" s="284"/>
      <c r="G92" s="284"/>
      <c r="H92" s="74"/>
      <c r="I92" s="285" t="s">
        <v>57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3" t="s">
        <v>58</v>
      </c>
      <c r="AH92" s="284"/>
      <c r="AI92" s="284"/>
      <c r="AJ92" s="284"/>
      <c r="AK92" s="284"/>
      <c r="AL92" s="284"/>
      <c r="AM92" s="284"/>
      <c r="AN92" s="285" t="s">
        <v>59</v>
      </c>
      <c r="AO92" s="284"/>
      <c r="AP92" s="286"/>
      <c r="AQ92" s="75" t="s">
        <v>60</v>
      </c>
      <c r="AR92" s="38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8">
        <f>ROUND(AG95,2)</f>
        <v>0</v>
      </c>
      <c r="AH94" s="298"/>
      <c r="AI94" s="298"/>
      <c r="AJ94" s="298"/>
      <c r="AK94" s="298"/>
      <c r="AL94" s="298"/>
      <c r="AM94" s="298"/>
      <c r="AN94" s="299">
        <f>SUM(AG94,AT94)</f>
        <v>0</v>
      </c>
      <c r="AO94" s="299"/>
      <c r="AP94" s="299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 t="shared" ref="AZ94:BD95" si="0">ROUND(AZ95,2)</f>
        <v>0</v>
      </c>
      <c r="BA94" s="89">
        <f t="shared" si="0"/>
        <v>0</v>
      </c>
      <c r="BB94" s="89">
        <f t="shared" si="0"/>
        <v>0</v>
      </c>
      <c r="BC94" s="89">
        <f t="shared" si="0"/>
        <v>0</v>
      </c>
      <c r="BD94" s="91">
        <f t="shared" si="0"/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16.5" customHeight="1">
      <c r="B95" s="94"/>
      <c r="C95" s="95"/>
      <c r="D95" s="288" t="s">
        <v>79</v>
      </c>
      <c r="E95" s="288"/>
      <c r="F95" s="288"/>
      <c r="G95" s="288"/>
      <c r="H95" s="288"/>
      <c r="I95" s="96"/>
      <c r="J95" s="288" t="s">
        <v>80</v>
      </c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  <c r="AG95" s="289">
        <f>ROUND(AG96,2)</f>
        <v>0</v>
      </c>
      <c r="AH95" s="290"/>
      <c r="AI95" s="290"/>
      <c r="AJ95" s="290"/>
      <c r="AK95" s="290"/>
      <c r="AL95" s="290"/>
      <c r="AM95" s="290"/>
      <c r="AN95" s="291">
        <f>SUM(AG95,AT95)</f>
        <v>0</v>
      </c>
      <c r="AO95" s="290"/>
      <c r="AP95" s="290"/>
      <c r="AQ95" s="97" t="s">
        <v>81</v>
      </c>
      <c r="AR95" s="98"/>
      <c r="AS95" s="99">
        <f>ROUND(AS96,2)</f>
        <v>0</v>
      </c>
      <c r="AT95" s="100">
        <f>ROUND(SUM(AV95:AW95),2)</f>
        <v>0</v>
      </c>
      <c r="AU95" s="101">
        <f>ROUND(AU96,5)</f>
        <v>0</v>
      </c>
      <c r="AV95" s="100">
        <f>ROUND(AZ95*L32,2)</f>
        <v>0</v>
      </c>
      <c r="AW95" s="100">
        <f>ROUND(BA95*L33,2)</f>
        <v>0</v>
      </c>
      <c r="AX95" s="100">
        <f>ROUND(BB95*L32,2)</f>
        <v>0</v>
      </c>
      <c r="AY95" s="100">
        <f>ROUND(BC95*L33,2)</f>
        <v>0</v>
      </c>
      <c r="AZ95" s="100">
        <f t="shared" si="0"/>
        <v>0</v>
      </c>
      <c r="BA95" s="100">
        <f t="shared" si="0"/>
        <v>0</v>
      </c>
      <c r="BB95" s="100">
        <f t="shared" si="0"/>
        <v>0</v>
      </c>
      <c r="BC95" s="100">
        <f t="shared" si="0"/>
        <v>0</v>
      </c>
      <c r="BD95" s="102">
        <f t="shared" si="0"/>
        <v>0</v>
      </c>
      <c r="BS95" s="103" t="s">
        <v>74</v>
      </c>
      <c r="BT95" s="103" t="s">
        <v>82</v>
      </c>
      <c r="BU95" s="103" t="s">
        <v>76</v>
      </c>
      <c r="BV95" s="103" t="s">
        <v>77</v>
      </c>
      <c r="BW95" s="103" t="s">
        <v>83</v>
      </c>
      <c r="BX95" s="103" t="s">
        <v>5</v>
      </c>
      <c r="CL95" s="103" t="s">
        <v>1</v>
      </c>
      <c r="CM95" s="103" t="s">
        <v>82</v>
      </c>
    </row>
    <row r="96" spans="1:91" s="4" customFormat="1" ht="16.5" customHeight="1">
      <c r="A96" s="104" t="s">
        <v>84</v>
      </c>
      <c r="B96" s="59"/>
      <c r="C96" s="105"/>
      <c r="D96" s="105"/>
      <c r="E96" s="292" t="s">
        <v>85</v>
      </c>
      <c r="F96" s="292"/>
      <c r="G96" s="292"/>
      <c r="H96" s="292"/>
      <c r="I96" s="292"/>
      <c r="J96" s="105"/>
      <c r="K96" s="292" t="s">
        <v>86</v>
      </c>
      <c r="L96" s="292"/>
      <c r="M96" s="292"/>
      <c r="N96" s="292"/>
      <c r="O96" s="292"/>
      <c r="P96" s="292"/>
      <c r="Q96" s="292"/>
      <c r="R96" s="292"/>
      <c r="S96" s="292"/>
      <c r="T96" s="292"/>
      <c r="U96" s="292"/>
      <c r="V96" s="292"/>
      <c r="W96" s="292"/>
      <c r="X96" s="292"/>
      <c r="Y96" s="292"/>
      <c r="Z96" s="292"/>
      <c r="AA96" s="292"/>
      <c r="AB96" s="292"/>
      <c r="AC96" s="292"/>
      <c r="AD96" s="292"/>
      <c r="AE96" s="292"/>
      <c r="AF96" s="292"/>
      <c r="AG96" s="293">
        <f>'06 - Byt č. 54, dveře č.2...'!J34</f>
        <v>0</v>
      </c>
      <c r="AH96" s="294"/>
      <c r="AI96" s="294"/>
      <c r="AJ96" s="294"/>
      <c r="AK96" s="294"/>
      <c r="AL96" s="294"/>
      <c r="AM96" s="294"/>
      <c r="AN96" s="293">
        <f>SUM(AG96,AT96)</f>
        <v>0</v>
      </c>
      <c r="AO96" s="294"/>
      <c r="AP96" s="294"/>
      <c r="AQ96" s="106" t="s">
        <v>87</v>
      </c>
      <c r="AR96" s="61"/>
      <c r="AS96" s="107">
        <v>0</v>
      </c>
      <c r="AT96" s="108">
        <f>ROUND(SUM(AV96:AW96),2)</f>
        <v>0</v>
      </c>
      <c r="AU96" s="109">
        <f>'06 - Byt č. 54, dveře č.2...'!P155</f>
        <v>0</v>
      </c>
      <c r="AV96" s="108">
        <f>'06 - Byt č. 54, dveře č.2...'!J37</f>
        <v>0</v>
      </c>
      <c r="AW96" s="108">
        <f>'06 - Byt č. 54, dveře č.2...'!J38</f>
        <v>0</v>
      </c>
      <c r="AX96" s="108">
        <f>'06 - Byt č. 54, dveře č.2...'!J39</f>
        <v>0</v>
      </c>
      <c r="AY96" s="108">
        <f>'06 - Byt č. 54, dveře č.2...'!J40</f>
        <v>0</v>
      </c>
      <c r="AZ96" s="108">
        <f>'06 - Byt č. 54, dveře č.2...'!F37</f>
        <v>0</v>
      </c>
      <c r="BA96" s="108">
        <f>'06 - Byt č. 54, dveře č.2...'!F38</f>
        <v>0</v>
      </c>
      <c r="BB96" s="108">
        <f>'06 - Byt č. 54, dveře č.2...'!F39</f>
        <v>0</v>
      </c>
      <c r="BC96" s="108">
        <f>'06 - Byt č. 54, dveře č.2...'!F40</f>
        <v>0</v>
      </c>
      <c r="BD96" s="110">
        <f>'06 - Byt č. 54, dveře č.2...'!F41</f>
        <v>0</v>
      </c>
      <c r="BT96" s="111" t="s">
        <v>88</v>
      </c>
      <c r="BV96" s="111" t="s">
        <v>77</v>
      </c>
      <c r="BW96" s="111" t="s">
        <v>89</v>
      </c>
      <c r="BX96" s="111" t="s">
        <v>83</v>
      </c>
      <c r="CL96" s="111" t="s">
        <v>1</v>
      </c>
    </row>
    <row r="97" spans="1:89" ht="11.25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pans="1:89" s="2" customFormat="1" ht="30" customHeight="1">
      <c r="A98" s="35"/>
      <c r="B98" s="36"/>
      <c r="C98" s="83" t="s">
        <v>90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299">
        <f>ROUND(SUM(AG99:AG102), 2)</f>
        <v>0</v>
      </c>
      <c r="AH98" s="299"/>
      <c r="AI98" s="299"/>
      <c r="AJ98" s="299"/>
      <c r="AK98" s="299"/>
      <c r="AL98" s="299"/>
      <c r="AM98" s="299"/>
      <c r="AN98" s="299">
        <f>ROUND(SUM(AN99:AN102), 2)</f>
        <v>0</v>
      </c>
      <c r="AO98" s="299"/>
      <c r="AP98" s="299"/>
      <c r="AQ98" s="112"/>
      <c r="AR98" s="38"/>
      <c r="AS98" s="76" t="s">
        <v>91</v>
      </c>
      <c r="AT98" s="77" t="s">
        <v>92</v>
      </c>
      <c r="AU98" s="77" t="s">
        <v>39</v>
      </c>
      <c r="AV98" s="78" t="s">
        <v>62</v>
      </c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89" s="2" customFormat="1" ht="19.899999999999999" customHeight="1">
      <c r="A99" s="35"/>
      <c r="B99" s="36"/>
      <c r="C99" s="37"/>
      <c r="D99" s="296" t="s">
        <v>93</v>
      </c>
      <c r="E99" s="296"/>
      <c r="F99" s="296"/>
      <c r="G99" s="296"/>
      <c r="H99" s="296"/>
      <c r="I99" s="296"/>
      <c r="J99" s="296"/>
      <c r="K99" s="296"/>
      <c r="L99" s="296"/>
      <c r="M99" s="296"/>
      <c r="N99" s="296"/>
      <c r="O99" s="296"/>
      <c r="P99" s="296"/>
      <c r="Q99" s="296"/>
      <c r="R99" s="296"/>
      <c r="S99" s="296"/>
      <c r="T99" s="296"/>
      <c r="U99" s="296"/>
      <c r="V99" s="296"/>
      <c r="W99" s="296"/>
      <c r="X99" s="296"/>
      <c r="Y99" s="296"/>
      <c r="Z99" s="296"/>
      <c r="AA99" s="296"/>
      <c r="AB99" s="296"/>
      <c r="AC99" s="37"/>
      <c r="AD99" s="37"/>
      <c r="AE99" s="37"/>
      <c r="AF99" s="37"/>
      <c r="AG99" s="295">
        <f>ROUND(AG94 * AS99, 2)</f>
        <v>0</v>
      </c>
      <c r="AH99" s="293"/>
      <c r="AI99" s="293"/>
      <c r="AJ99" s="293"/>
      <c r="AK99" s="293"/>
      <c r="AL99" s="293"/>
      <c r="AM99" s="293"/>
      <c r="AN99" s="293">
        <f>ROUND(AG99 + AV99, 2)</f>
        <v>0</v>
      </c>
      <c r="AO99" s="293"/>
      <c r="AP99" s="293"/>
      <c r="AQ99" s="37"/>
      <c r="AR99" s="38"/>
      <c r="AS99" s="115">
        <v>0</v>
      </c>
      <c r="AT99" s="116" t="s">
        <v>94</v>
      </c>
      <c r="AU99" s="116" t="s">
        <v>40</v>
      </c>
      <c r="AV99" s="117">
        <f>ROUND(IF(AU99="základní",AG99*L32,IF(AU99="snížená",AG99*L33,0)), 2)</f>
        <v>0</v>
      </c>
      <c r="AW99" s="35"/>
      <c r="AX99" s="35"/>
      <c r="AY99" s="35"/>
      <c r="AZ99" s="35"/>
      <c r="BA99" s="35"/>
      <c r="BB99" s="35"/>
      <c r="BC99" s="35"/>
      <c r="BD99" s="35"/>
      <c r="BE99" s="35"/>
      <c r="BV99" s="17" t="s">
        <v>95</v>
      </c>
      <c r="BY99" s="118">
        <f>IF(AU99="základní",AV99,0)</f>
        <v>0</v>
      </c>
      <c r="BZ99" s="118">
        <f>IF(AU99="snížená",AV99,0)</f>
        <v>0</v>
      </c>
      <c r="CA99" s="118">
        <v>0</v>
      </c>
      <c r="CB99" s="118">
        <v>0</v>
      </c>
      <c r="CC99" s="118">
        <v>0</v>
      </c>
      <c r="CD99" s="118">
        <f>IF(AU99="základní",AG99,0)</f>
        <v>0</v>
      </c>
      <c r="CE99" s="118">
        <f>IF(AU99="snížená",AG99,0)</f>
        <v>0</v>
      </c>
      <c r="CF99" s="118">
        <f>IF(AU99="zákl. přenesená",AG99,0)</f>
        <v>0</v>
      </c>
      <c r="CG99" s="118">
        <f>IF(AU99="sníž. přenesená",AG99,0)</f>
        <v>0</v>
      </c>
      <c r="CH99" s="118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pans="1:89" s="2" customFormat="1" ht="19.899999999999999" customHeight="1">
      <c r="A100" s="35"/>
      <c r="B100" s="36"/>
      <c r="C100" s="37"/>
      <c r="D100" s="297" t="s">
        <v>96</v>
      </c>
      <c r="E100" s="296"/>
      <c r="F100" s="296"/>
      <c r="G100" s="296"/>
      <c r="H100" s="296"/>
      <c r="I100" s="296"/>
      <c r="J100" s="296"/>
      <c r="K100" s="296"/>
      <c r="L100" s="296"/>
      <c r="M100" s="296"/>
      <c r="N100" s="296"/>
      <c r="O100" s="296"/>
      <c r="P100" s="296"/>
      <c r="Q100" s="296"/>
      <c r="R100" s="296"/>
      <c r="S100" s="296"/>
      <c r="T100" s="296"/>
      <c r="U100" s="296"/>
      <c r="V100" s="296"/>
      <c r="W100" s="296"/>
      <c r="X100" s="296"/>
      <c r="Y100" s="296"/>
      <c r="Z100" s="296"/>
      <c r="AA100" s="296"/>
      <c r="AB100" s="296"/>
      <c r="AC100" s="37"/>
      <c r="AD100" s="37"/>
      <c r="AE100" s="37"/>
      <c r="AF100" s="37"/>
      <c r="AG100" s="295">
        <f>ROUND(AG94 * AS100, 2)</f>
        <v>0</v>
      </c>
      <c r="AH100" s="293"/>
      <c r="AI100" s="293"/>
      <c r="AJ100" s="293"/>
      <c r="AK100" s="293"/>
      <c r="AL100" s="293"/>
      <c r="AM100" s="293"/>
      <c r="AN100" s="293">
        <f>ROUND(AG100 + AV100, 2)</f>
        <v>0</v>
      </c>
      <c r="AO100" s="293"/>
      <c r="AP100" s="293"/>
      <c r="AQ100" s="37"/>
      <c r="AR100" s="38"/>
      <c r="AS100" s="115">
        <v>0</v>
      </c>
      <c r="AT100" s="116" t="s">
        <v>94</v>
      </c>
      <c r="AU100" s="116" t="s">
        <v>40</v>
      </c>
      <c r="AV100" s="117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97</v>
      </c>
      <c r="BY100" s="118">
        <f>IF(AU100="základní",AV100,0)</f>
        <v>0</v>
      </c>
      <c r="BZ100" s="118">
        <f>IF(AU100="snížená",AV100,0)</f>
        <v>0</v>
      </c>
      <c r="CA100" s="118">
        <v>0</v>
      </c>
      <c r="CB100" s="118">
        <v>0</v>
      </c>
      <c r="CC100" s="118">
        <v>0</v>
      </c>
      <c r="CD100" s="118">
        <f>IF(AU100="základní",AG100,0)</f>
        <v>0</v>
      </c>
      <c r="CE100" s="118">
        <f>IF(AU100="snížená",AG100,0)</f>
        <v>0</v>
      </c>
      <c r="CF100" s="118">
        <f>IF(AU100="zákl. přenesená",AG100,0)</f>
        <v>0</v>
      </c>
      <c r="CG100" s="118">
        <f>IF(AU100="sníž. přenesená",AG100,0)</f>
        <v>0</v>
      </c>
      <c r="CH100" s="118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5"/>
      <c r="B101" s="36"/>
      <c r="C101" s="37"/>
      <c r="D101" s="297" t="s">
        <v>96</v>
      </c>
      <c r="E101" s="296"/>
      <c r="F101" s="296"/>
      <c r="G101" s="296"/>
      <c r="H101" s="296"/>
      <c r="I101" s="296"/>
      <c r="J101" s="296"/>
      <c r="K101" s="296"/>
      <c r="L101" s="296"/>
      <c r="M101" s="296"/>
      <c r="N101" s="296"/>
      <c r="O101" s="296"/>
      <c r="P101" s="296"/>
      <c r="Q101" s="296"/>
      <c r="R101" s="296"/>
      <c r="S101" s="296"/>
      <c r="T101" s="296"/>
      <c r="U101" s="296"/>
      <c r="V101" s="296"/>
      <c r="W101" s="296"/>
      <c r="X101" s="296"/>
      <c r="Y101" s="296"/>
      <c r="Z101" s="296"/>
      <c r="AA101" s="296"/>
      <c r="AB101" s="296"/>
      <c r="AC101" s="37"/>
      <c r="AD101" s="37"/>
      <c r="AE101" s="37"/>
      <c r="AF101" s="37"/>
      <c r="AG101" s="295">
        <f>ROUND(AG94 * AS101, 2)</f>
        <v>0</v>
      </c>
      <c r="AH101" s="293"/>
      <c r="AI101" s="293"/>
      <c r="AJ101" s="293"/>
      <c r="AK101" s="293"/>
      <c r="AL101" s="293"/>
      <c r="AM101" s="293"/>
      <c r="AN101" s="293">
        <f>ROUND(AG101 + AV101, 2)</f>
        <v>0</v>
      </c>
      <c r="AO101" s="293"/>
      <c r="AP101" s="293"/>
      <c r="AQ101" s="37"/>
      <c r="AR101" s="38"/>
      <c r="AS101" s="115">
        <v>0</v>
      </c>
      <c r="AT101" s="116" t="s">
        <v>94</v>
      </c>
      <c r="AU101" s="116" t="s">
        <v>40</v>
      </c>
      <c r="AV101" s="117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97</v>
      </c>
      <c r="BY101" s="118">
        <f>IF(AU101="základní",AV101,0)</f>
        <v>0</v>
      </c>
      <c r="BZ101" s="118">
        <f>IF(AU101="snížená",AV101,0)</f>
        <v>0</v>
      </c>
      <c r="CA101" s="118">
        <v>0</v>
      </c>
      <c r="CB101" s="118">
        <v>0</v>
      </c>
      <c r="CC101" s="118">
        <v>0</v>
      </c>
      <c r="CD101" s="118">
        <f>IF(AU101="základní",AG101,0)</f>
        <v>0</v>
      </c>
      <c r="CE101" s="118">
        <f>IF(AU101="snížená",AG101,0)</f>
        <v>0</v>
      </c>
      <c r="CF101" s="118">
        <f>IF(AU101="zákl. přenesená",AG101,0)</f>
        <v>0</v>
      </c>
      <c r="CG101" s="118">
        <f>IF(AU101="sníž. přenesená",AG101,0)</f>
        <v>0</v>
      </c>
      <c r="CH101" s="118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9.899999999999999" customHeight="1">
      <c r="A102" s="35"/>
      <c r="B102" s="36"/>
      <c r="C102" s="37"/>
      <c r="D102" s="297" t="s">
        <v>96</v>
      </c>
      <c r="E102" s="296"/>
      <c r="F102" s="296"/>
      <c r="G102" s="296"/>
      <c r="H102" s="296"/>
      <c r="I102" s="296"/>
      <c r="J102" s="296"/>
      <c r="K102" s="296"/>
      <c r="L102" s="296"/>
      <c r="M102" s="296"/>
      <c r="N102" s="296"/>
      <c r="O102" s="296"/>
      <c r="P102" s="296"/>
      <c r="Q102" s="296"/>
      <c r="R102" s="296"/>
      <c r="S102" s="296"/>
      <c r="T102" s="296"/>
      <c r="U102" s="296"/>
      <c r="V102" s="296"/>
      <c r="W102" s="296"/>
      <c r="X102" s="296"/>
      <c r="Y102" s="296"/>
      <c r="Z102" s="296"/>
      <c r="AA102" s="296"/>
      <c r="AB102" s="296"/>
      <c r="AC102" s="37"/>
      <c r="AD102" s="37"/>
      <c r="AE102" s="37"/>
      <c r="AF102" s="37"/>
      <c r="AG102" s="295">
        <f>ROUND(AG94 * AS102, 2)</f>
        <v>0</v>
      </c>
      <c r="AH102" s="293"/>
      <c r="AI102" s="293"/>
      <c r="AJ102" s="293"/>
      <c r="AK102" s="293"/>
      <c r="AL102" s="293"/>
      <c r="AM102" s="293"/>
      <c r="AN102" s="293">
        <f>ROUND(AG102 + AV102, 2)</f>
        <v>0</v>
      </c>
      <c r="AO102" s="293"/>
      <c r="AP102" s="293"/>
      <c r="AQ102" s="37"/>
      <c r="AR102" s="38"/>
      <c r="AS102" s="119">
        <v>0</v>
      </c>
      <c r="AT102" s="120" t="s">
        <v>94</v>
      </c>
      <c r="AU102" s="120" t="s">
        <v>40</v>
      </c>
      <c r="AV102" s="110">
        <f>ROUND(IF(AU102="základní",AG102*L32,IF(AU102="snížená",AG102*L33,0)), 2)</f>
        <v>0</v>
      </c>
      <c r="AW102" s="35"/>
      <c r="AX102" s="35"/>
      <c r="AY102" s="35"/>
      <c r="AZ102" s="35"/>
      <c r="BA102" s="35"/>
      <c r="BB102" s="35"/>
      <c r="BC102" s="35"/>
      <c r="BD102" s="35"/>
      <c r="BE102" s="35"/>
      <c r="BV102" s="17" t="s">
        <v>97</v>
      </c>
      <c r="BY102" s="118">
        <f>IF(AU102="základní",AV102,0)</f>
        <v>0</v>
      </c>
      <c r="BZ102" s="118">
        <f>IF(AU102="snížená",AV102,0)</f>
        <v>0</v>
      </c>
      <c r="CA102" s="118">
        <v>0</v>
      </c>
      <c r="CB102" s="118">
        <v>0</v>
      </c>
      <c r="CC102" s="118">
        <v>0</v>
      </c>
      <c r="CD102" s="118">
        <f>IF(AU102="základní",AG102,0)</f>
        <v>0</v>
      </c>
      <c r="CE102" s="118">
        <f>IF(AU102="snížená",AG102,0)</f>
        <v>0</v>
      </c>
      <c r="CF102" s="118">
        <f>IF(AU102="zákl. přenesená",AG102,0)</f>
        <v>0</v>
      </c>
      <c r="CG102" s="118">
        <f>IF(AU102="sníž. přenesená",AG102,0)</f>
        <v>0</v>
      </c>
      <c r="CH102" s="118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89" s="2" customFormat="1" ht="10.9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89" s="2" customFormat="1" ht="30" customHeight="1">
      <c r="A104" s="35"/>
      <c r="B104" s="36"/>
      <c r="C104" s="121" t="s">
        <v>98</v>
      </c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300">
        <f>ROUND(AG94 + AG98, 2)</f>
        <v>0</v>
      </c>
      <c r="AH104" s="300"/>
      <c r="AI104" s="300"/>
      <c r="AJ104" s="300"/>
      <c r="AK104" s="300"/>
      <c r="AL104" s="300"/>
      <c r="AM104" s="300"/>
      <c r="AN104" s="300">
        <f>ROUND(AN94 + AN98, 2)</f>
        <v>0</v>
      </c>
      <c r="AO104" s="300"/>
      <c r="AP104" s="300"/>
      <c r="AQ104" s="122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89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38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algorithmName="SHA-512" hashValue="+ULPoOmd/PqYaWFZSPkZp6TgvE+VuDAHU1KmeDAkjSYlyOOlQVBPuO8bwfjFNN8T9LGkMA1tDP5irtWPAgVvsA==" saltValue="Fdpg7VY9f2Z5jsOSGh2BUiWtiXqVDwu6Pf5kXpllQ9mFf8VTv6M978F+PYfsntGJl6hbErmBiDwG9tJguC1dPg==" spinCount="100000" sheet="1" objects="1" scenarios="1" formatColumns="0" formatRows="0"/>
  <mergeCells count="64">
    <mergeCell ref="AK38:AO38"/>
    <mergeCell ref="X38:AB38"/>
    <mergeCell ref="AR2:BE2"/>
    <mergeCell ref="AK35:AO35"/>
    <mergeCell ref="W35:AE35"/>
    <mergeCell ref="L35:P35"/>
    <mergeCell ref="L36:P36"/>
    <mergeCell ref="AK36:AO36"/>
    <mergeCell ref="W36:AE36"/>
    <mergeCell ref="W33:AE33"/>
    <mergeCell ref="AK33:AO33"/>
    <mergeCell ref="L33:P33"/>
    <mergeCell ref="W34:AE34"/>
    <mergeCell ref="L34:P34"/>
    <mergeCell ref="AK34:AO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E96:I96"/>
    <mergeCell ref="K96:AF96"/>
    <mergeCell ref="AG96:AM96"/>
    <mergeCell ref="AN96:AP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6 - Byt č. 54, dveře č.2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7" t="s">
        <v>89</v>
      </c>
    </row>
    <row r="3" spans="1:46" s="1" customFormat="1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82</v>
      </c>
    </row>
    <row r="4" spans="1:46" s="1" customFormat="1" ht="24.95" customHeight="1">
      <c r="B4" s="20"/>
      <c r="D4" s="126" t="s">
        <v>99</v>
      </c>
      <c r="L4" s="20"/>
      <c r="M4" s="12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8" t="s">
        <v>16</v>
      </c>
      <c r="L6" s="20"/>
    </row>
    <row r="7" spans="1:46" s="1" customFormat="1" ht="16.5" customHeight="1">
      <c r="B7" s="20"/>
      <c r="E7" s="322" t="str">
        <f>'Rekapitulace stavby'!K6</f>
        <v>Byty náměstí Svobody</v>
      </c>
      <c r="F7" s="323"/>
      <c r="G7" s="323"/>
      <c r="H7" s="323"/>
      <c r="L7" s="20"/>
    </row>
    <row r="8" spans="1:46" s="1" customFormat="1" ht="12" customHeight="1">
      <c r="B8" s="20"/>
      <c r="D8" s="128" t="s">
        <v>100</v>
      </c>
      <c r="L8" s="20"/>
    </row>
    <row r="9" spans="1:46" s="2" customFormat="1" ht="16.5" customHeight="1">
      <c r="A9" s="35"/>
      <c r="B9" s="38"/>
      <c r="C9" s="35"/>
      <c r="D9" s="35"/>
      <c r="E9" s="322" t="s">
        <v>101</v>
      </c>
      <c r="F9" s="324"/>
      <c r="G9" s="324"/>
      <c r="H9" s="324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28" t="s">
        <v>102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25" t="s">
        <v>103</v>
      </c>
      <c r="F11" s="324"/>
      <c r="G11" s="324"/>
      <c r="H11" s="324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28" t="s">
        <v>18</v>
      </c>
      <c r="E13" s="35"/>
      <c r="F13" s="111" t="s">
        <v>1</v>
      </c>
      <c r="G13" s="35"/>
      <c r="H13" s="35"/>
      <c r="I13" s="128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8" t="s">
        <v>20</v>
      </c>
      <c r="E14" s="35"/>
      <c r="F14" s="111" t="s">
        <v>21</v>
      </c>
      <c r="G14" s="35"/>
      <c r="H14" s="35"/>
      <c r="I14" s="128" t="s">
        <v>22</v>
      </c>
      <c r="J14" s="129" t="str">
        <f>'Rekapitulace stavby'!AN8</f>
        <v>31. 10. 2020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28" t="s">
        <v>24</v>
      </c>
      <c r="E16" s="35"/>
      <c r="F16" s="35"/>
      <c r="G16" s="35"/>
      <c r="H16" s="35"/>
      <c r="I16" s="128" t="s">
        <v>25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tr">
        <f>IF('Rekapitulace stavby'!E11="","",'Rekapitulace stavby'!E11)</f>
        <v xml:space="preserve"> </v>
      </c>
      <c r="F17" s="35"/>
      <c r="G17" s="35"/>
      <c r="H17" s="35"/>
      <c r="I17" s="128" t="s">
        <v>26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28" t="s">
        <v>27</v>
      </c>
      <c r="E19" s="35"/>
      <c r="F19" s="35"/>
      <c r="G19" s="35"/>
      <c r="H19" s="35"/>
      <c r="I19" s="128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26" t="str">
        <f>'Rekapitulace stavby'!E14</f>
        <v>Vyplň údaj</v>
      </c>
      <c r="F20" s="327"/>
      <c r="G20" s="327"/>
      <c r="H20" s="327"/>
      <c r="I20" s="128" t="s">
        <v>26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28" t="s">
        <v>29</v>
      </c>
      <c r="E22" s="35"/>
      <c r="F22" s="35"/>
      <c r="G22" s="35"/>
      <c r="H22" s="35"/>
      <c r="I22" s="128" t="s">
        <v>25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28" t="s">
        <v>26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28" t="s">
        <v>31</v>
      </c>
      <c r="E25" s="35"/>
      <c r="F25" s="35"/>
      <c r="G25" s="35"/>
      <c r="H25" s="35"/>
      <c r="I25" s="128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8" t="s">
        <v>26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28" t="s">
        <v>32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0"/>
      <c r="B29" s="131"/>
      <c r="C29" s="130"/>
      <c r="D29" s="130"/>
      <c r="E29" s="328" t="s">
        <v>1</v>
      </c>
      <c r="F29" s="328"/>
      <c r="G29" s="328"/>
      <c r="H29" s="328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3"/>
      <c r="E31" s="133"/>
      <c r="F31" s="133"/>
      <c r="G31" s="133"/>
      <c r="H31" s="133"/>
      <c r="I31" s="133"/>
      <c r="J31" s="133"/>
      <c r="K31" s="133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111" t="s">
        <v>104</v>
      </c>
      <c r="E32" s="35"/>
      <c r="F32" s="35"/>
      <c r="G32" s="35"/>
      <c r="H32" s="35"/>
      <c r="I32" s="35"/>
      <c r="J32" s="134">
        <f>J98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5" t="s">
        <v>93</v>
      </c>
      <c r="E33" s="35"/>
      <c r="F33" s="35"/>
      <c r="G33" s="35"/>
      <c r="H33" s="35"/>
      <c r="I33" s="35"/>
      <c r="J33" s="134">
        <f>J126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38"/>
      <c r="C34" s="35"/>
      <c r="D34" s="136" t="s">
        <v>35</v>
      </c>
      <c r="E34" s="35"/>
      <c r="F34" s="35"/>
      <c r="G34" s="35"/>
      <c r="H34" s="35"/>
      <c r="I34" s="35"/>
      <c r="J34" s="137">
        <f>ROUND(J32 + J33,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38"/>
      <c r="C35" s="35"/>
      <c r="D35" s="133"/>
      <c r="E35" s="133"/>
      <c r="F35" s="133"/>
      <c r="G35" s="133"/>
      <c r="H35" s="133"/>
      <c r="I35" s="133"/>
      <c r="J35" s="133"/>
      <c r="K35" s="133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35"/>
      <c r="F36" s="138" t="s">
        <v>37</v>
      </c>
      <c r="G36" s="35"/>
      <c r="H36" s="35"/>
      <c r="I36" s="138" t="s">
        <v>36</v>
      </c>
      <c r="J36" s="138" t="s">
        <v>38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38"/>
      <c r="C37" s="35"/>
      <c r="D37" s="139" t="s">
        <v>39</v>
      </c>
      <c r="E37" s="128" t="s">
        <v>40</v>
      </c>
      <c r="F37" s="140">
        <f>ROUND((SUM(BE126:BE133) + SUM(BE155:BE1073)),  2)</f>
        <v>0</v>
      </c>
      <c r="G37" s="35"/>
      <c r="H37" s="35"/>
      <c r="I37" s="141">
        <v>0.21</v>
      </c>
      <c r="J37" s="140">
        <f>ROUND(((SUM(BE126:BE133) + SUM(BE155:BE1073))*I37),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38"/>
      <c r="C38" s="35"/>
      <c r="D38" s="35"/>
      <c r="E38" s="128" t="s">
        <v>41</v>
      </c>
      <c r="F38" s="140">
        <f>ROUND((SUM(BF126:BF133) + SUM(BF155:BF1073)),  2)</f>
        <v>0</v>
      </c>
      <c r="G38" s="35"/>
      <c r="H38" s="35"/>
      <c r="I38" s="141">
        <v>0.15</v>
      </c>
      <c r="J38" s="140">
        <f>ROUND(((SUM(BF126:BF133) + SUM(BF155:BF1073))*I38),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28" t="s">
        <v>42</v>
      </c>
      <c r="F39" s="140">
        <f>ROUND((SUM(BG126:BG133) + SUM(BG155:BG1073)),  2)</f>
        <v>0</v>
      </c>
      <c r="G39" s="35"/>
      <c r="H39" s="35"/>
      <c r="I39" s="141">
        <v>0.21</v>
      </c>
      <c r="J39" s="14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38"/>
      <c r="C40" s="35"/>
      <c r="D40" s="35"/>
      <c r="E40" s="128" t="s">
        <v>43</v>
      </c>
      <c r="F40" s="140">
        <f>ROUND((SUM(BH126:BH133) + SUM(BH155:BH1073)),  2)</f>
        <v>0</v>
      </c>
      <c r="G40" s="35"/>
      <c r="H40" s="35"/>
      <c r="I40" s="141">
        <v>0.15</v>
      </c>
      <c r="J40" s="14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38"/>
      <c r="C41" s="35"/>
      <c r="D41" s="35"/>
      <c r="E41" s="128" t="s">
        <v>44</v>
      </c>
      <c r="F41" s="140">
        <f>ROUND((SUM(BI126:BI133) + SUM(BI155:BI1073)),  2)</f>
        <v>0</v>
      </c>
      <c r="G41" s="35"/>
      <c r="H41" s="35"/>
      <c r="I41" s="141">
        <v>0</v>
      </c>
      <c r="J41" s="14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38"/>
      <c r="C43" s="142"/>
      <c r="D43" s="143" t="s">
        <v>45</v>
      </c>
      <c r="E43" s="144"/>
      <c r="F43" s="144"/>
      <c r="G43" s="145" t="s">
        <v>46</v>
      </c>
      <c r="H43" s="146" t="s">
        <v>47</v>
      </c>
      <c r="I43" s="144"/>
      <c r="J43" s="147">
        <f>SUM(J34:J41)</f>
        <v>0</v>
      </c>
      <c r="K43" s="14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38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9" t="s">
        <v>48</v>
      </c>
      <c r="E50" s="150"/>
      <c r="F50" s="150"/>
      <c r="G50" s="149" t="s">
        <v>49</v>
      </c>
      <c r="H50" s="150"/>
      <c r="I50" s="150"/>
      <c r="J50" s="150"/>
      <c r="K50" s="15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1" t="s">
        <v>50</v>
      </c>
      <c r="E61" s="152"/>
      <c r="F61" s="153" t="s">
        <v>51</v>
      </c>
      <c r="G61" s="151" t="s">
        <v>50</v>
      </c>
      <c r="H61" s="152"/>
      <c r="I61" s="152"/>
      <c r="J61" s="154" t="s">
        <v>51</v>
      </c>
      <c r="K61" s="15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9" t="s">
        <v>52</v>
      </c>
      <c r="E65" s="155"/>
      <c r="F65" s="155"/>
      <c r="G65" s="149" t="s">
        <v>53</v>
      </c>
      <c r="H65" s="155"/>
      <c r="I65" s="155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1" t="s">
        <v>50</v>
      </c>
      <c r="E76" s="152"/>
      <c r="F76" s="153" t="s">
        <v>51</v>
      </c>
      <c r="G76" s="151" t="s">
        <v>50</v>
      </c>
      <c r="H76" s="152"/>
      <c r="I76" s="152"/>
      <c r="J76" s="154" t="s">
        <v>51</v>
      </c>
      <c r="K76" s="15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9" t="str">
        <f>E7</f>
        <v>Byty náměstí Svobody</v>
      </c>
      <c r="F85" s="330"/>
      <c r="G85" s="330"/>
      <c r="H85" s="330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100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29" t="s">
        <v>101</v>
      </c>
      <c r="F87" s="331"/>
      <c r="G87" s="331"/>
      <c r="H87" s="33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102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2" t="str">
        <f>E11</f>
        <v>06 - Byt č. 54, dveře č.24,3.NP, 4. schodiště</v>
      </c>
      <c r="F89" s="331"/>
      <c r="G89" s="331"/>
      <c r="H89" s="331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29" t="s">
        <v>22</v>
      </c>
      <c r="J91" s="67" t="str">
        <f>IF(J14="","",J14)</f>
        <v>31. 10. 2020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24</v>
      </c>
      <c r="D93" s="37"/>
      <c r="E93" s="37"/>
      <c r="F93" s="27" t="str">
        <f>E17</f>
        <v xml:space="preserve"> </v>
      </c>
      <c r="G93" s="37"/>
      <c r="H93" s="37"/>
      <c r="I93" s="29" t="s">
        <v>29</v>
      </c>
      <c r="J93" s="32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27</v>
      </c>
      <c r="D94" s="37"/>
      <c r="E94" s="37"/>
      <c r="F94" s="27" t="str">
        <f>IF(E20="","",E20)</f>
        <v>Vyplň údaj</v>
      </c>
      <c r="G94" s="37"/>
      <c r="H94" s="37"/>
      <c r="I94" s="29" t="s">
        <v>31</v>
      </c>
      <c r="J94" s="32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0" t="s">
        <v>106</v>
      </c>
      <c r="D96" s="122"/>
      <c r="E96" s="122"/>
      <c r="F96" s="122"/>
      <c r="G96" s="122"/>
      <c r="H96" s="122"/>
      <c r="I96" s="122"/>
      <c r="J96" s="161" t="s">
        <v>107</v>
      </c>
      <c r="K96" s="122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2" t="s">
        <v>108</v>
      </c>
      <c r="D98" s="37"/>
      <c r="E98" s="37"/>
      <c r="F98" s="37"/>
      <c r="G98" s="37"/>
      <c r="H98" s="37"/>
      <c r="I98" s="37"/>
      <c r="J98" s="85">
        <f>J155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109</v>
      </c>
    </row>
    <row r="99" spans="1:47" s="9" customFormat="1" ht="24.95" customHeight="1">
      <c r="B99" s="163"/>
      <c r="C99" s="164"/>
      <c r="D99" s="165" t="s">
        <v>110</v>
      </c>
      <c r="E99" s="166"/>
      <c r="F99" s="166"/>
      <c r="G99" s="166"/>
      <c r="H99" s="166"/>
      <c r="I99" s="166"/>
      <c r="J99" s="167">
        <f>J156</f>
        <v>0</v>
      </c>
      <c r="K99" s="164"/>
      <c r="L99" s="168"/>
    </row>
    <row r="100" spans="1:47" s="10" customFormat="1" ht="19.899999999999999" customHeight="1">
      <c r="B100" s="169"/>
      <c r="C100" s="105"/>
      <c r="D100" s="170" t="s">
        <v>111</v>
      </c>
      <c r="E100" s="171"/>
      <c r="F100" s="171"/>
      <c r="G100" s="171"/>
      <c r="H100" s="171"/>
      <c r="I100" s="171"/>
      <c r="J100" s="172">
        <f>J157</f>
        <v>0</v>
      </c>
      <c r="K100" s="105"/>
      <c r="L100" s="173"/>
    </row>
    <row r="101" spans="1:47" s="10" customFormat="1" ht="19.899999999999999" customHeight="1">
      <c r="B101" s="169"/>
      <c r="C101" s="105"/>
      <c r="D101" s="170" t="s">
        <v>112</v>
      </c>
      <c r="E101" s="171"/>
      <c r="F101" s="171"/>
      <c r="G101" s="171"/>
      <c r="H101" s="171"/>
      <c r="I101" s="171"/>
      <c r="J101" s="172">
        <f>J161</f>
        <v>0</v>
      </c>
      <c r="K101" s="105"/>
      <c r="L101" s="173"/>
    </row>
    <row r="102" spans="1:47" s="10" customFormat="1" ht="19.899999999999999" customHeight="1">
      <c r="B102" s="169"/>
      <c r="C102" s="105"/>
      <c r="D102" s="170" t="s">
        <v>113</v>
      </c>
      <c r="E102" s="171"/>
      <c r="F102" s="171"/>
      <c r="G102" s="171"/>
      <c r="H102" s="171"/>
      <c r="I102" s="171"/>
      <c r="J102" s="172">
        <f>J223</f>
        <v>0</v>
      </c>
      <c r="K102" s="105"/>
      <c r="L102" s="173"/>
    </row>
    <row r="103" spans="1:47" s="10" customFormat="1" ht="19.899999999999999" customHeight="1">
      <c r="B103" s="169"/>
      <c r="C103" s="105"/>
      <c r="D103" s="170" t="s">
        <v>114</v>
      </c>
      <c r="E103" s="171"/>
      <c r="F103" s="171"/>
      <c r="G103" s="171"/>
      <c r="H103" s="171"/>
      <c r="I103" s="171"/>
      <c r="J103" s="172">
        <f>J283</f>
        <v>0</v>
      </c>
      <c r="K103" s="105"/>
      <c r="L103" s="173"/>
    </row>
    <row r="104" spans="1:47" s="10" customFormat="1" ht="19.899999999999999" customHeight="1">
      <c r="B104" s="169"/>
      <c r="C104" s="105"/>
      <c r="D104" s="170" t="s">
        <v>115</v>
      </c>
      <c r="E104" s="171"/>
      <c r="F104" s="171"/>
      <c r="G104" s="171"/>
      <c r="H104" s="171"/>
      <c r="I104" s="171"/>
      <c r="J104" s="172">
        <f>J291</f>
        <v>0</v>
      </c>
      <c r="K104" s="105"/>
      <c r="L104" s="173"/>
    </row>
    <row r="105" spans="1:47" s="9" customFormat="1" ht="24.95" customHeight="1">
      <c r="B105" s="163"/>
      <c r="C105" s="164"/>
      <c r="D105" s="165" t="s">
        <v>116</v>
      </c>
      <c r="E105" s="166"/>
      <c r="F105" s="166"/>
      <c r="G105" s="166"/>
      <c r="H105" s="166"/>
      <c r="I105" s="166"/>
      <c r="J105" s="167">
        <f>J295</f>
        <v>0</v>
      </c>
      <c r="K105" s="164"/>
      <c r="L105" s="168"/>
    </row>
    <row r="106" spans="1:47" s="10" customFormat="1" ht="19.899999999999999" customHeight="1">
      <c r="B106" s="169"/>
      <c r="C106" s="105"/>
      <c r="D106" s="170" t="s">
        <v>117</v>
      </c>
      <c r="E106" s="171"/>
      <c r="F106" s="171"/>
      <c r="G106" s="171"/>
      <c r="H106" s="171"/>
      <c r="I106" s="171"/>
      <c r="J106" s="172">
        <f>J296</f>
        <v>0</v>
      </c>
      <c r="K106" s="105"/>
      <c r="L106" s="173"/>
    </row>
    <row r="107" spans="1:47" s="10" customFormat="1" ht="19.899999999999999" customHeight="1">
      <c r="B107" s="169"/>
      <c r="C107" s="105"/>
      <c r="D107" s="170" t="s">
        <v>118</v>
      </c>
      <c r="E107" s="171"/>
      <c r="F107" s="171"/>
      <c r="G107" s="171"/>
      <c r="H107" s="171"/>
      <c r="I107" s="171"/>
      <c r="J107" s="172">
        <f>J309</f>
        <v>0</v>
      </c>
      <c r="K107" s="105"/>
      <c r="L107" s="173"/>
    </row>
    <row r="108" spans="1:47" s="10" customFormat="1" ht="19.899999999999999" customHeight="1">
      <c r="B108" s="169"/>
      <c r="C108" s="105"/>
      <c r="D108" s="170" t="s">
        <v>119</v>
      </c>
      <c r="E108" s="171"/>
      <c r="F108" s="171"/>
      <c r="G108" s="171"/>
      <c r="H108" s="171"/>
      <c r="I108" s="171"/>
      <c r="J108" s="172">
        <f>J317</f>
        <v>0</v>
      </c>
      <c r="K108" s="105"/>
      <c r="L108" s="173"/>
    </row>
    <row r="109" spans="1:47" s="10" customFormat="1" ht="19.899999999999999" customHeight="1">
      <c r="B109" s="169"/>
      <c r="C109" s="105"/>
      <c r="D109" s="170" t="s">
        <v>120</v>
      </c>
      <c r="E109" s="171"/>
      <c r="F109" s="171"/>
      <c r="G109" s="171"/>
      <c r="H109" s="171"/>
      <c r="I109" s="171"/>
      <c r="J109" s="172">
        <f>J338</f>
        <v>0</v>
      </c>
      <c r="K109" s="105"/>
      <c r="L109" s="173"/>
    </row>
    <row r="110" spans="1:47" s="10" customFormat="1" ht="19.899999999999999" customHeight="1">
      <c r="B110" s="169"/>
      <c r="C110" s="105"/>
      <c r="D110" s="170" t="s">
        <v>121</v>
      </c>
      <c r="E110" s="171"/>
      <c r="F110" s="171"/>
      <c r="G110" s="171"/>
      <c r="H110" s="171"/>
      <c r="I110" s="171"/>
      <c r="J110" s="172">
        <f>J385</f>
        <v>0</v>
      </c>
      <c r="K110" s="105"/>
      <c r="L110" s="173"/>
    </row>
    <row r="111" spans="1:47" s="10" customFormat="1" ht="19.899999999999999" customHeight="1">
      <c r="B111" s="169"/>
      <c r="C111" s="105"/>
      <c r="D111" s="170" t="s">
        <v>122</v>
      </c>
      <c r="E111" s="171"/>
      <c r="F111" s="171"/>
      <c r="G111" s="171"/>
      <c r="H111" s="171"/>
      <c r="I111" s="171"/>
      <c r="J111" s="172">
        <f>J399</f>
        <v>0</v>
      </c>
      <c r="K111" s="105"/>
      <c r="L111" s="173"/>
    </row>
    <row r="112" spans="1:47" s="10" customFormat="1" ht="19.899999999999999" customHeight="1">
      <c r="B112" s="169"/>
      <c r="C112" s="105"/>
      <c r="D112" s="170" t="s">
        <v>123</v>
      </c>
      <c r="E112" s="171"/>
      <c r="F112" s="171"/>
      <c r="G112" s="171"/>
      <c r="H112" s="171"/>
      <c r="I112" s="171"/>
      <c r="J112" s="172">
        <f>J545</f>
        <v>0</v>
      </c>
      <c r="K112" s="105"/>
      <c r="L112" s="173"/>
    </row>
    <row r="113" spans="1:65" s="10" customFormat="1" ht="19.899999999999999" customHeight="1">
      <c r="B113" s="169"/>
      <c r="C113" s="105"/>
      <c r="D113" s="170" t="s">
        <v>124</v>
      </c>
      <c r="E113" s="171"/>
      <c r="F113" s="171"/>
      <c r="G113" s="171"/>
      <c r="H113" s="171"/>
      <c r="I113" s="171"/>
      <c r="J113" s="172">
        <f>J547</f>
        <v>0</v>
      </c>
      <c r="K113" s="105"/>
      <c r="L113" s="173"/>
    </row>
    <row r="114" spans="1:65" s="10" customFormat="1" ht="19.899999999999999" customHeight="1">
      <c r="B114" s="169"/>
      <c r="C114" s="105"/>
      <c r="D114" s="170" t="s">
        <v>125</v>
      </c>
      <c r="E114" s="171"/>
      <c r="F114" s="171"/>
      <c r="G114" s="171"/>
      <c r="H114" s="171"/>
      <c r="I114" s="171"/>
      <c r="J114" s="172">
        <f>J554</f>
        <v>0</v>
      </c>
      <c r="K114" s="105"/>
      <c r="L114" s="173"/>
    </row>
    <row r="115" spans="1:65" s="10" customFormat="1" ht="19.899999999999999" customHeight="1">
      <c r="B115" s="169"/>
      <c r="C115" s="105"/>
      <c r="D115" s="170" t="s">
        <v>126</v>
      </c>
      <c r="E115" s="171"/>
      <c r="F115" s="171"/>
      <c r="G115" s="171"/>
      <c r="H115" s="171"/>
      <c r="I115" s="171"/>
      <c r="J115" s="172">
        <f>J564</f>
        <v>0</v>
      </c>
      <c r="K115" s="105"/>
      <c r="L115" s="173"/>
    </row>
    <row r="116" spans="1:65" s="10" customFormat="1" ht="19.899999999999999" customHeight="1">
      <c r="B116" s="169"/>
      <c r="C116" s="105"/>
      <c r="D116" s="170" t="s">
        <v>127</v>
      </c>
      <c r="E116" s="171"/>
      <c r="F116" s="171"/>
      <c r="G116" s="171"/>
      <c r="H116" s="171"/>
      <c r="I116" s="171"/>
      <c r="J116" s="172">
        <f>J625</f>
        <v>0</v>
      </c>
      <c r="K116" s="105"/>
      <c r="L116" s="173"/>
    </row>
    <row r="117" spans="1:65" s="10" customFormat="1" ht="19.899999999999999" customHeight="1">
      <c r="B117" s="169"/>
      <c r="C117" s="105"/>
      <c r="D117" s="170" t="s">
        <v>128</v>
      </c>
      <c r="E117" s="171"/>
      <c r="F117" s="171"/>
      <c r="G117" s="171"/>
      <c r="H117" s="171"/>
      <c r="I117" s="171"/>
      <c r="J117" s="172">
        <f>J694</f>
        <v>0</v>
      </c>
      <c r="K117" s="105"/>
      <c r="L117" s="173"/>
    </row>
    <row r="118" spans="1:65" s="10" customFormat="1" ht="19.899999999999999" customHeight="1">
      <c r="B118" s="169"/>
      <c r="C118" s="105"/>
      <c r="D118" s="170" t="s">
        <v>129</v>
      </c>
      <c r="E118" s="171"/>
      <c r="F118" s="171"/>
      <c r="G118" s="171"/>
      <c r="H118" s="171"/>
      <c r="I118" s="171"/>
      <c r="J118" s="172">
        <f>J802</f>
        <v>0</v>
      </c>
      <c r="K118" s="105"/>
      <c r="L118" s="173"/>
    </row>
    <row r="119" spans="1:65" s="10" customFormat="1" ht="19.899999999999999" customHeight="1">
      <c r="B119" s="169"/>
      <c r="C119" s="105"/>
      <c r="D119" s="170" t="s">
        <v>130</v>
      </c>
      <c r="E119" s="171"/>
      <c r="F119" s="171"/>
      <c r="G119" s="171"/>
      <c r="H119" s="171"/>
      <c r="I119" s="171"/>
      <c r="J119" s="172">
        <f>J880</f>
        <v>0</v>
      </c>
      <c r="K119" s="105"/>
      <c r="L119" s="173"/>
    </row>
    <row r="120" spans="1:65" s="10" customFormat="1" ht="19.899999999999999" customHeight="1">
      <c r="B120" s="169"/>
      <c r="C120" s="105"/>
      <c r="D120" s="170" t="s">
        <v>131</v>
      </c>
      <c r="E120" s="171"/>
      <c r="F120" s="171"/>
      <c r="G120" s="171"/>
      <c r="H120" s="171"/>
      <c r="I120" s="171"/>
      <c r="J120" s="172">
        <f>J890</f>
        <v>0</v>
      </c>
      <c r="K120" s="105"/>
      <c r="L120" s="173"/>
    </row>
    <row r="121" spans="1:65" s="10" customFormat="1" ht="19.899999999999999" customHeight="1">
      <c r="B121" s="169"/>
      <c r="C121" s="105"/>
      <c r="D121" s="170" t="s">
        <v>132</v>
      </c>
      <c r="E121" s="171"/>
      <c r="F121" s="171"/>
      <c r="G121" s="171"/>
      <c r="H121" s="171"/>
      <c r="I121" s="171"/>
      <c r="J121" s="172">
        <f>J1055</f>
        <v>0</v>
      </c>
      <c r="K121" s="105"/>
      <c r="L121" s="173"/>
    </row>
    <row r="122" spans="1:65" s="9" customFormat="1" ht="24.95" customHeight="1">
      <c r="B122" s="163"/>
      <c r="C122" s="164"/>
      <c r="D122" s="165" t="s">
        <v>133</v>
      </c>
      <c r="E122" s="166"/>
      <c r="F122" s="166"/>
      <c r="G122" s="166"/>
      <c r="H122" s="166"/>
      <c r="I122" s="166"/>
      <c r="J122" s="167">
        <f>J1071</f>
        <v>0</v>
      </c>
      <c r="K122" s="164"/>
      <c r="L122" s="168"/>
    </row>
    <row r="123" spans="1:65" s="10" customFormat="1" ht="19.899999999999999" customHeight="1">
      <c r="B123" s="169"/>
      <c r="C123" s="105"/>
      <c r="D123" s="170" t="s">
        <v>134</v>
      </c>
      <c r="E123" s="171"/>
      <c r="F123" s="171"/>
      <c r="G123" s="171"/>
      <c r="H123" s="171"/>
      <c r="I123" s="171"/>
      <c r="J123" s="172">
        <f>J1072</f>
        <v>0</v>
      </c>
      <c r="K123" s="105"/>
      <c r="L123" s="173"/>
    </row>
    <row r="124" spans="1:65" s="2" customFormat="1" ht="21.7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5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5" s="2" customFormat="1" ht="29.25" customHeight="1">
      <c r="A126" s="35"/>
      <c r="B126" s="36"/>
      <c r="C126" s="162" t="s">
        <v>135</v>
      </c>
      <c r="D126" s="37"/>
      <c r="E126" s="37"/>
      <c r="F126" s="37"/>
      <c r="G126" s="37"/>
      <c r="H126" s="37"/>
      <c r="I126" s="37"/>
      <c r="J126" s="174">
        <f>ROUND(J127 + J128 + J129 + J130 + J131 + J132,2)</f>
        <v>0</v>
      </c>
      <c r="K126" s="37"/>
      <c r="L126" s="52"/>
      <c r="N126" s="175" t="s">
        <v>39</v>
      </c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5" s="2" customFormat="1" ht="18" customHeight="1">
      <c r="A127" s="35"/>
      <c r="B127" s="36"/>
      <c r="C127" s="37"/>
      <c r="D127" s="297" t="s">
        <v>136</v>
      </c>
      <c r="E127" s="296"/>
      <c r="F127" s="296"/>
      <c r="G127" s="37"/>
      <c r="H127" s="37"/>
      <c r="I127" s="37"/>
      <c r="J127" s="114">
        <v>0</v>
      </c>
      <c r="K127" s="37"/>
      <c r="L127" s="176"/>
      <c r="M127" s="177"/>
      <c r="N127" s="178" t="s">
        <v>41</v>
      </c>
      <c r="O127" s="177"/>
      <c r="P127" s="177"/>
      <c r="Q127" s="177"/>
      <c r="R127" s="177"/>
      <c r="S127" s="179"/>
      <c r="T127" s="179"/>
      <c r="U127" s="179"/>
      <c r="V127" s="179"/>
      <c r="W127" s="179"/>
      <c r="X127" s="179"/>
      <c r="Y127" s="179"/>
      <c r="Z127" s="179"/>
      <c r="AA127" s="179"/>
      <c r="AB127" s="179"/>
      <c r="AC127" s="179"/>
      <c r="AD127" s="179"/>
      <c r="AE127" s="179"/>
      <c r="AF127" s="177"/>
      <c r="AG127" s="177"/>
      <c r="AH127" s="177"/>
      <c r="AI127" s="177"/>
      <c r="AJ127" s="177"/>
      <c r="AK127" s="177"/>
      <c r="AL127" s="177"/>
      <c r="AM127" s="177"/>
      <c r="AN127" s="177"/>
      <c r="AO127" s="177"/>
      <c r="AP127" s="177"/>
      <c r="AQ127" s="177"/>
      <c r="AR127" s="177"/>
      <c r="AS127" s="177"/>
      <c r="AT127" s="177"/>
      <c r="AU127" s="177"/>
      <c r="AV127" s="177"/>
      <c r="AW127" s="177"/>
      <c r="AX127" s="177"/>
      <c r="AY127" s="180" t="s">
        <v>137</v>
      </c>
      <c r="AZ127" s="177"/>
      <c r="BA127" s="177"/>
      <c r="BB127" s="177"/>
      <c r="BC127" s="177"/>
      <c r="BD127" s="177"/>
      <c r="BE127" s="181">
        <f t="shared" ref="BE127:BE132" si="0">IF(N127="základní",J127,0)</f>
        <v>0</v>
      </c>
      <c r="BF127" s="181">
        <f t="shared" ref="BF127:BF132" si="1">IF(N127="snížená",J127,0)</f>
        <v>0</v>
      </c>
      <c r="BG127" s="181">
        <f t="shared" ref="BG127:BG132" si="2">IF(N127="zákl. přenesená",J127,0)</f>
        <v>0</v>
      </c>
      <c r="BH127" s="181">
        <f t="shared" ref="BH127:BH132" si="3">IF(N127="sníž. přenesená",J127,0)</f>
        <v>0</v>
      </c>
      <c r="BI127" s="181">
        <f t="shared" ref="BI127:BI132" si="4">IF(N127="nulová",J127,0)</f>
        <v>0</v>
      </c>
      <c r="BJ127" s="180" t="s">
        <v>88</v>
      </c>
      <c r="BK127" s="177"/>
      <c r="BL127" s="177"/>
      <c r="BM127" s="177"/>
    </row>
    <row r="128" spans="1:65" s="2" customFormat="1" ht="18" customHeight="1">
      <c r="A128" s="35"/>
      <c r="B128" s="36"/>
      <c r="C128" s="37"/>
      <c r="D128" s="297" t="s">
        <v>138</v>
      </c>
      <c r="E128" s="296"/>
      <c r="F128" s="296"/>
      <c r="G128" s="37"/>
      <c r="H128" s="37"/>
      <c r="I128" s="37"/>
      <c r="J128" s="114">
        <v>0</v>
      </c>
      <c r="K128" s="37"/>
      <c r="L128" s="176"/>
      <c r="M128" s="177"/>
      <c r="N128" s="178" t="s">
        <v>41</v>
      </c>
      <c r="O128" s="177"/>
      <c r="P128" s="177"/>
      <c r="Q128" s="177"/>
      <c r="R128" s="177"/>
      <c r="S128" s="179"/>
      <c r="T128" s="179"/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  <c r="AF128" s="177"/>
      <c r="AG128" s="177"/>
      <c r="AH128" s="177"/>
      <c r="AI128" s="177"/>
      <c r="AJ128" s="177"/>
      <c r="AK128" s="177"/>
      <c r="AL128" s="177"/>
      <c r="AM128" s="177"/>
      <c r="AN128" s="177"/>
      <c r="AO128" s="177"/>
      <c r="AP128" s="177"/>
      <c r="AQ128" s="177"/>
      <c r="AR128" s="177"/>
      <c r="AS128" s="177"/>
      <c r="AT128" s="177"/>
      <c r="AU128" s="177"/>
      <c r="AV128" s="177"/>
      <c r="AW128" s="177"/>
      <c r="AX128" s="177"/>
      <c r="AY128" s="180" t="s">
        <v>137</v>
      </c>
      <c r="AZ128" s="177"/>
      <c r="BA128" s="177"/>
      <c r="BB128" s="177"/>
      <c r="BC128" s="177"/>
      <c r="BD128" s="177"/>
      <c r="BE128" s="181">
        <f t="shared" si="0"/>
        <v>0</v>
      </c>
      <c r="BF128" s="181">
        <f t="shared" si="1"/>
        <v>0</v>
      </c>
      <c r="BG128" s="181">
        <f t="shared" si="2"/>
        <v>0</v>
      </c>
      <c r="BH128" s="181">
        <f t="shared" si="3"/>
        <v>0</v>
      </c>
      <c r="BI128" s="181">
        <f t="shared" si="4"/>
        <v>0</v>
      </c>
      <c r="BJ128" s="180" t="s">
        <v>88</v>
      </c>
      <c r="BK128" s="177"/>
      <c r="BL128" s="177"/>
      <c r="BM128" s="177"/>
    </row>
    <row r="129" spans="1:65" s="2" customFormat="1" ht="18" customHeight="1">
      <c r="A129" s="35"/>
      <c r="B129" s="36"/>
      <c r="C129" s="37"/>
      <c r="D129" s="297" t="s">
        <v>139</v>
      </c>
      <c r="E129" s="296"/>
      <c r="F129" s="296"/>
      <c r="G129" s="37"/>
      <c r="H129" s="37"/>
      <c r="I129" s="37"/>
      <c r="J129" s="114">
        <v>0</v>
      </c>
      <c r="K129" s="37"/>
      <c r="L129" s="176"/>
      <c r="M129" s="177"/>
      <c r="N129" s="178" t="s">
        <v>41</v>
      </c>
      <c r="O129" s="177"/>
      <c r="P129" s="177"/>
      <c r="Q129" s="177"/>
      <c r="R129" s="177"/>
      <c r="S129" s="179"/>
      <c r="T129" s="179"/>
      <c r="U129" s="179"/>
      <c r="V129" s="179"/>
      <c r="W129" s="179"/>
      <c r="X129" s="179"/>
      <c r="Y129" s="179"/>
      <c r="Z129" s="179"/>
      <c r="AA129" s="179"/>
      <c r="AB129" s="179"/>
      <c r="AC129" s="179"/>
      <c r="AD129" s="179"/>
      <c r="AE129" s="179"/>
      <c r="AF129" s="177"/>
      <c r="AG129" s="177"/>
      <c r="AH129" s="177"/>
      <c r="AI129" s="177"/>
      <c r="AJ129" s="177"/>
      <c r="AK129" s="177"/>
      <c r="AL129" s="177"/>
      <c r="AM129" s="177"/>
      <c r="AN129" s="177"/>
      <c r="AO129" s="177"/>
      <c r="AP129" s="177"/>
      <c r="AQ129" s="177"/>
      <c r="AR129" s="177"/>
      <c r="AS129" s="177"/>
      <c r="AT129" s="177"/>
      <c r="AU129" s="177"/>
      <c r="AV129" s="177"/>
      <c r="AW129" s="177"/>
      <c r="AX129" s="177"/>
      <c r="AY129" s="180" t="s">
        <v>137</v>
      </c>
      <c r="AZ129" s="177"/>
      <c r="BA129" s="177"/>
      <c r="BB129" s="177"/>
      <c r="BC129" s="177"/>
      <c r="BD129" s="177"/>
      <c r="BE129" s="181">
        <f t="shared" si="0"/>
        <v>0</v>
      </c>
      <c r="BF129" s="181">
        <f t="shared" si="1"/>
        <v>0</v>
      </c>
      <c r="BG129" s="181">
        <f t="shared" si="2"/>
        <v>0</v>
      </c>
      <c r="BH129" s="181">
        <f t="shared" si="3"/>
        <v>0</v>
      </c>
      <c r="BI129" s="181">
        <f t="shared" si="4"/>
        <v>0</v>
      </c>
      <c r="BJ129" s="180" t="s">
        <v>88</v>
      </c>
      <c r="BK129" s="177"/>
      <c r="BL129" s="177"/>
      <c r="BM129" s="177"/>
    </row>
    <row r="130" spans="1:65" s="2" customFormat="1" ht="18" customHeight="1">
      <c r="A130" s="35"/>
      <c r="B130" s="36"/>
      <c r="C130" s="37"/>
      <c r="D130" s="297" t="s">
        <v>140</v>
      </c>
      <c r="E130" s="296"/>
      <c r="F130" s="296"/>
      <c r="G130" s="37"/>
      <c r="H130" s="37"/>
      <c r="I130" s="37"/>
      <c r="J130" s="114">
        <v>0</v>
      </c>
      <c r="K130" s="37"/>
      <c r="L130" s="176"/>
      <c r="M130" s="177"/>
      <c r="N130" s="178" t="s">
        <v>41</v>
      </c>
      <c r="O130" s="177"/>
      <c r="P130" s="177"/>
      <c r="Q130" s="177"/>
      <c r="R130" s="177"/>
      <c r="S130" s="179"/>
      <c r="T130" s="179"/>
      <c r="U130" s="179"/>
      <c r="V130" s="179"/>
      <c r="W130" s="179"/>
      <c r="X130" s="179"/>
      <c r="Y130" s="179"/>
      <c r="Z130" s="179"/>
      <c r="AA130" s="179"/>
      <c r="AB130" s="179"/>
      <c r="AC130" s="179"/>
      <c r="AD130" s="179"/>
      <c r="AE130" s="179"/>
      <c r="AF130" s="177"/>
      <c r="AG130" s="177"/>
      <c r="AH130" s="177"/>
      <c r="AI130" s="177"/>
      <c r="AJ130" s="177"/>
      <c r="AK130" s="177"/>
      <c r="AL130" s="177"/>
      <c r="AM130" s="177"/>
      <c r="AN130" s="177"/>
      <c r="AO130" s="177"/>
      <c r="AP130" s="177"/>
      <c r="AQ130" s="177"/>
      <c r="AR130" s="177"/>
      <c r="AS130" s="177"/>
      <c r="AT130" s="177"/>
      <c r="AU130" s="177"/>
      <c r="AV130" s="177"/>
      <c r="AW130" s="177"/>
      <c r="AX130" s="177"/>
      <c r="AY130" s="180" t="s">
        <v>137</v>
      </c>
      <c r="AZ130" s="177"/>
      <c r="BA130" s="177"/>
      <c r="BB130" s="177"/>
      <c r="BC130" s="177"/>
      <c r="BD130" s="177"/>
      <c r="BE130" s="181">
        <f t="shared" si="0"/>
        <v>0</v>
      </c>
      <c r="BF130" s="181">
        <f t="shared" si="1"/>
        <v>0</v>
      </c>
      <c r="BG130" s="181">
        <f t="shared" si="2"/>
        <v>0</v>
      </c>
      <c r="BH130" s="181">
        <f t="shared" si="3"/>
        <v>0</v>
      </c>
      <c r="BI130" s="181">
        <f t="shared" si="4"/>
        <v>0</v>
      </c>
      <c r="BJ130" s="180" t="s">
        <v>88</v>
      </c>
      <c r="BK130" s="177"/>
      <c r="BL130" s="177"/>
      <c r="BM130" s="177"/>
    </row>
    <row r="131" spans="1:65" s="2" customFormat="1" ht="18" customHeight="1">
      <c r="A131" s="35"/>
      <c r="B131" s="36"/>
      <c r="C131" s="37"/>
      <c r="D131" s="297" t="s">
        <v>141</v>
      </c>
      <c r="E131" s="296"/>
      <c r="F131" s="296"/>
      <c r="G131" s="37"/>
      <c r="H131" s="37"/>
      <c r="I131" s="37"/>
      <c r="J131" s="114">
        <v>0</v>
      </c>
      <c r="K131" s="37"/>
      <c r="L131" s="176"/>
      <c r="M131" s="177"/>
      <c r="N131" s="178" t="s">
        <v>41</v>
      </c>
      <c r="O131" s="177"/>
      <c r="P131" s="177"/>
      <c r="Q131" s="177"/>
      <c r="R131" s="177"/>
      <c r="S131" s="179"/>
      <c r="T131" s="179"/>
      <c r="U131" s="179"/>
      <c r="V131" s="179"/>
      <c r="W131" s="179"/>
      <c r="X131" s="179"/>
      <c r="Y131" s="179"/>
      <c r="Z131" s="179"/>
      <c r="AA131" s="179"/>
      <c r="AB131" s="179"/>
      <c r="AC131" s="179"/>
      <c r="AD131" s="179"/>
      <c r="AE131" s="179"/>
      <c r="AF131" s="177"/>
      <c r="AG131" s="177"/>
      <c r="AH131" s="177"/>
      <c r="AI131" s="177"/>
      <c r="AJ131" s="177"/>
      <c r="AK131" s="177"/>
      <c r="AL131" s="177"/>
      <c r="AM131" s="177"/>
      <c r="AN131" s="177"/>
      <c r="AO131" s="177"/>
      <c r="AP131" s="177"/>
      <c r="AQ131" s="177"/>
      <c r="AR131" s="177"/>
      <c r="AS131" s="177"/>
      <c r="AT131" s="177"/>
      <c r="AU131" s="177"/>
      <c r="AV131" s="177"/>
      <c r="AW131" s="177"/>
      <c r="AX131" s="177"/>
      <c r="AY131" s="180" t="s">
        <v>137</v>
      </c>
      <c r="AZ131" s="177"/>
      <c r="BA131" s="177"/>
      <c r="BB131" s="177"/>
      <c r="BC131" s="177"/>
      <c r="BD131" s="177"/>
      <c r="BE131" s="181">
        <f t="shared" si="0"/>
        <v>0</v>
      </c>
      <c r="BF131" s="181">
        <f t="shared" si="1"/>
        <v>0</v>
      </c>
      <c r="BG131" s="181">
        <f t="shared" si="2"/>
        <v>0</v>
      </c>
      <c r="BH131" s="181">
        <f t="shared" si="3"/>
        <v>0</v>
      </c>
      <c r="BI131" s="181">
        <f t="shared" si="4"/>
        <v>0</v>
      </c>
      <c r="BJ131" s="180" t="s">
        <v>88</v>
      </c>
      <c r="BK131" s="177"/>
      <c r="BL131" s="177"/>
      <c r="BM131" s="177"/>
    </row>
    <row r="132" spans="1:65" s="2" customFormat="1" ht="18" customHeight="1">
      <c r="A132" s="35"/>
      <c r="B132" s="36"/>
      <c r="C132" s="37"/>
      <c r="D132" s="113" t="s">
        <v>142</v>
      </c>
      <c r="E132" s="37"/>
      <c r="F132" s="37"/>
      <c r="G132" s="37"/>
      <c r="H132" s="37"/>
      <c r="I132" s="37"/>
      <c r="J132" s="114">
        <f>ROUND(J32*T132,2)</f>
        <v>0</v>
      </c>
      <c r="K132" s="37"/>
      <c r="L132" s="176"/>
      <c r="M132" s="177"/>
      <c r="N132" s="178" t="s">
        <v>41</v>
      </c>
      <c r="O132" s="177"/>
      <c r="P132" s="177"/>
      <c r="Q132" s="177"/>
      <c r="R132" s="177"/>
      <c r="S132" s="179"/>
      <c r="T132" s="179"/>
      <c r="U132" s="179"/>
      <c r="V132" s="179"/>
      <c r="W132" s="179"/>
      <c r="X132" s="179"/>
      <c r="Y132" s="179"/>
      <c r="Z132" s="179"/>
      <c r="AA132" s="179"/>
      <c r="AB132" s="179"/>
      <c r="AC132" s="179"/>
      <c r="AD132" s="179"/>
      <c r="AE132" s="179"/>
      <c r="AF132" s="177"/>
      <c r="AG132" s="177"/>
      <c r="AH132" s="177"/>
      <c r="AI132" s="177"/>
      <c r="AJ132" s="177"/>
      <c r="AK132" s="177"/>
      <c r="AL132" s="177"/>
      <c r="AM132" s="177"/>
      <c r="AN132" s="177"/>
      <c r="AO132" s="177"/>
      <c r="AP132" s="177"/>
      <c r="AQ132" s="177"/>
      <c r="AR132" s="177"/>
      <c r="AS132" s="177"/>
      <c r="AT132" s="177"/>
      <c r="AU132" s="177"/>
      <c r="AV132" s="177"/>
      <c r="AW132" s="177"/>
      <c r="AX132" s="177"/>
      <c r="AY132" s="180" t="s">
        <v>143</v>
      </c>
      <c r="AZ132" s="177"/>
      <c r="BA132" s="177"/>
      <c r="BB132" s="177"/>
      <c r="BC132" s="177"/>
      <c r="BD132" s="177"/>
      <c r="BE132" s="181">
        <f t="shared" si="0"/>
        <v>0</v>
      </c>
      <c r="BF132" s="181">
        <f t="shared" si="1"/>
        <v>0</v>
      </c>
      <c r="BG132" s="181">
        <f t="shared" si="2"/>
        <v>0</v>
      </c>
      <c r="BH132" s="181">
        <f t="shared" si="3"/>
        <v>0</v>
      </c>
      <c r="BI132" s="181">
        <f t="shared" si="4"/>
        <v>0</v>
      </c>
      <c r="BJ132" s="180" t="s">
        <v>88</v>
      </c>
      <c r="BK132" s="177"/>
      <c r="BL132" s="177"/>
      <c r="BM132" s="177"/>
    </row>
    <row r="133" spans="1:65" s="2" customFormat="1" ht="11.25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29.25" customHeight="1">
      <c r="A134" s="35"/>
      <c r="B134" s="36"/>
      <c r="C134" s="121" t="s">
        <v>98</v>
      </c>
      <c r="D134" s="122"/>
      <c r="E134" s="122"/>
      <c r="F134" s="122"/>
      <c r="G134" s="122"/>
      <c r="H134" s="122"/>
      <c r="I134" s="122"/>
      <c r="J134" s="123">
        <f>ROUND(J98+J126,2)</f>
        <v>0</v>
      </c>
      <c r="K134" s="122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9" spans="1:65" s="2" customFormat="1" ht="6.95" customHeight="1">
      <c r="A139" s="35"/>
      <c r="B139" s="57"/>
      <c r="C139" s="58"/>
      <c r="D139" s="58"/>
      <c r="E139" s="58"/>
      <c r="F139" s="58"/>
      <c r="G139" s="58"/>
      <c r="H139" s="58"/>
      <c r="I139" s="58"/>
      <c r="J139" s="58"/>
      <c r="K139" s="58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5" s="2" customFormat="1" ht="24.95" customHeight="1">
      <c r="A140" s="35"/>
      <c r="B140" s="36"/>
      <c r="C140" s="23" t="s">
        <v>144</v>
      </c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5" s="2" customFormat="1" ht="6.95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5" s="2" customFormat="1" ht="12" customHeight="1">
      <c r="A142" s="35"/>
      <c r="B142" s="36"/>
      <c r="C142" s="29" t="s">
        <v>16</v>
      </c>
      <c r="D142" s="37"/>
      <c r="E142" s="37"/>
      <c r="F142" s="37"/>
      <c r="G142" s="37"/>
      <c r="H142" s="37"/>
      <c r="I142" s="37"/>
      <c r="J142" s="37"/>
      <c r="K142" s="37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pans="1:65" s="2" customFormat="1" ht="16.5" customHeight="1">
      <c r="A143" s="35"/>
      <c r="B143" s="36"/>
      <c r="C143" s="37"/>
      <c r="D143" s="37"/>
      <c r="E143" s="329" t="str">
        <f>E7</f>
        <v>Byty náměstí Svobody</v>
      </c>
      <c r="F143" s="330"/>
      <c r="G143" s="330"/>
      <c r="H143" s="330"/>
      <c r="I143" s="37"/>
      <c r="J143" s="37"/>
      <c r="K143" s="37"/>
      <c r="L143" s="52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pans="1:65" s="1" customFormat="1" ht="12" customHeight="1">
      <c r="B144" s="21"/>
      <c r="C144" s="29" t="s">
        <v>100</v>
      </c>
      <c r="D144" s="22"/>
      <c r="E144" s="22"/>
      <c r="F144" s="22"/>
      <c r="G144" s="22"/>
      <c r="H144" s="22"/>
      <c r="I144" s="22"/>
      <c r="J144" s="22"/>
      <c r="K144" s="22"/>
      <c r="L144" s="20"/>
    </row>
    <row r="145" spans="1:65" s="2" customFormat="1" ht="16.5" customHeight="1">
      <c r="A145" s="35"/>
      <c r="B145" s="36"/>
      <c r="C145" s="37"/>
      <c r="D145" s="37"/>
      <c r="E145" s="329" t="s">
        <v>101</v>
      </c>
      <c r="F145" s="331"/>
      <c r="G145" s="331"/>
      <c r="H145" s="331"/>
      <c r="I145" s="37"/>
      <c r="J145" s="37"/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2" customFormat="1" ht="12" customHeight="1">
      <c r="A146" s="35"/>
      <c r="B146" s="36"/>
      <c r="C146" s="29" t="s">
        <v>102</v>
      </c>
      <c r="D146" s="37"/>
      <c r="E146" s="37"/>
      <c r="F146" s="37"/>
      <c r="G146" s="37"/>
      <c r="H146" s="37"/>
      <c r="I146" s="37"/>
      <c r="J146" s="37"/>
      <c r="K146" s="37"/>
      <c r="L146" s="52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pans="1:65" s="2" customFormat="1" ht="16.5" customHeight="1">
      <c r="A147" s="35"/>
      <c r="B147" s="36"/>
      <c r="C147" s="37"/>
      <c r="D147" s="37"/>
      <c r="E147" s="272" t="str">
        <f>E11</f>
        <v>06 - Byt č. 54, dveře č.24,3.NP, 4. schodiště</v>
      </c>
      <c r="F147" s="331"/>
      <c r="G147" s="331"/>
      <c r="H147" s="331"/>
      <c r="I147" s="37"/>
      <c r="J147" s="37"/>
      <c r="K147" s="37"/>
      <c r="L147" s="52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pans="1:65" s="2" customFormat="1" ht="6.95" customHeight="1">
      <c r="A148" s="35"/>
      <c r="B148" s="36"/>
      <c r="C148" s="37"/>
      <c r="D148" s="37"/>
      <c r="E148" s="37"/>
      <c r="F148" s="37"/>
      <c r="G148" s="37"/>
      <c r="H148" s="37"/>
      <c r="I148" s="37"/>
      <c r="J148" s="37"/>
      <c r="K148" s="37"/>
      <c r="L148" s="52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65" s="2" customFormat="1" ht="12" customHeight="1">
      <c r="A149" s="35"/>
      <c r="B149" s="36"/>
      <c r="C149" s="29" t="s">
        <v>20</v>
      </c>
      <c r="D149" s="37"/>
      <c r="E149" s="37"/>
      <c r="F149" s="27" t="str">
        <f>F14</f>
        <v xml:space="preserve"> </v>
      </c>
      <c r="G149" s="37"/>
      <c r="H149" s="37"/>
      <c r="I149" s="29" t="s">
        <v>22</v>
      </c>
      <c r="J149" s="67" t="str">
        <f>IF(J14="","",J14)</f>
        <v>31. 10. 2020</v>
      </c>
      <c r="K149" s="37"/>
      <c r="L149" s="52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spans="1:65" s="2" customFormat="1" ht="6.95" customHeight="1">
      <c r="A150" s="35"/>
      <c r="B150" s="36"/>
      <c r="C150" s="37"/>
      <c r="D150" s="37"/>
      <c r="E150" s="37"/>
      <c r="F150" s="37"/>
      <c r="G150" s="37"/>
      <c r="H150" s="37"/>
      <c r="I150" s="37"/>
      <c r="J150" s="37"/>
      <c r="K150" s="37"/>
      <c r="L150" s="52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  <row r="151" spans="1:65" s="2" customFormat="1" ht="15.2" customHeight="1">
      <c r="A151" s="35"/>
      <c r="B151" s="36"/>
      <c r="C151" s="29" t="s">
        <v>24</v>
      </c>
      <c r="D151" s="37"/>
      <c r="E151" s="37"/>
      <c r="F151" s="27" t="str">
        <f>E17</f>
        <v xml:space="preserve"> </v>
      </c>
      <c r="G151" s="37"/>
      <c r="H151" s="37"/>
      <c r="I151" s="29" t="s">
        <v>29</v>
      </c>
      <c r="J151" s="32" t="str">
        <f>E23</f>
        <v xml:space="preserve"> </v>
      </c>
      <c r="K151" s="37"/>
      <c r="L151" s="52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  <row r="152" spans="1:65" s="2" customFormat="1" ht="15.2" customHeight="1">
      <c r="A152" s="35"/>
      <c r="B152" s="36"/>
      <c r="C152" s="29" t="s">
        <v>27</v>
      </c>
      <c r="D152" s="37"/>
      <c r="E152" s="37"/>
      <c r="F152" s="27" t="str">
        <f>IF(E20="","",E20)</f>
        <v>Vyplň údaj</v>
      </c>
      <c r="G152" s="37"/>
      <c r="H152" s="37"/>
      <c r="I152" s="29" t="s">
        <v>31</v>
      </c>
      <c r="J152" s="32" t="str">
        <f>E26</f>
        <v xml:space="preserve"> </v>
      </c>
      <c r="K152" s="37"/>
      <c r="L152" s="52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  <row r="153" spans="1:65" s="2" customFormat="1" ht="10.35" customHeight="1">
      <c r="A153" s="35"/>
      <c r="B153" s="36"/>
      <c r="C153" s="37"/>
      <c r="D153" s="37"/>
      <c r="E153" s="37"/>
      <c r="F153" s="37"/>
      <c r="G153" s="37"/>
      <c r="H153" s="37"/>
      <c r="I153" s="37"/>
      <c r="J153" s="37"/>
      <c r="K153" s="37"/>
      <c r="L153" s="52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  <row r="154" spans="1:65" s="11" customFormat="1" ht="29.25" customHeight="1">
      <c r="A154" s="182"/>
      <c r="B154" s="183"/>
      <c r="C154" s="184" t="s">
        <v>145</v>
      </c>
      <c r="D154" s="185" t="s">
        <v>60</v>
      </c>
      <c r="E154" s="185" t="s">
        <v>56</v>
      </c>
      <c r="F154" s="185" t="s">
        <v>57</v>
      </c>
      <c r="G154" s="185" t="s">
        <v>146</v>
      </c>
      <c r="H154" s="185" t="s">
        <v>147</v>
      </c>
      <c r="I154" s="185" t="s">
        <v>148</v>
      </c>
      <c r="J154" s="186" t="s">
        <v>107</v>
      </c>
      <c r="K154" s="187" t="s">
        <v>149</v>
      </c>
      <c r="L154" s="188"/>
      <c r="M154" s="76" t="s">
        <v>1</v>
      </c>
      <c r="N154" s="77" t="s">
        <v>39</v>
      </c>
      <c r="O154" s="77" t="s">
        <v>150</v>
      </c>
      <c r="P154" s="77" t="s">
        <v>151</v>
      </c>
      <c r="Q154" s="77" t="s">
        <v>152</v>
      </c>
      <c r="R154" s="77" t="s">
        <v>153</v>
      </c>
      <c r="S154" s="77" t="s">
        <v>154</v>
      </c>
      <c r="T154" s="78" t="s">
        <v>155</v>
      </c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</row>
    <row r="155" spans="1:65" s="2" customFormat="1" ht="22.9" customHeight="1">
      <c r="A155" s="35"/>
      <c r="B155" s="36"/>
      <c r="C155" s="83" t="s">
        <v>156</v>
      </c>
      <c r="D155" s="37"/>
      <c r="E155" s="37"/>
      <c r="F155" s="37"/>
      <c r="G155" s="37"/>
      <c r="H155" s="37"/>
      <c r="I155" s="37"/>
      <c r="J155" s="189">
        <f>BK155</f>
        <v>0</v>
      </c>
      <c r="K155" s="37"/>
      <c r="L155" s="38"/>
      <c r="M155" s="79"/>
      <c r="N155" s="190"/>
      <c r="O155" s="80"/>
      <c r="P155" s="191">
        <f>P156+P295+P1071</f>
        <v>0</v>
      </c>
      <c r="Q155" s="80"/>
      <c r="R155" s="191">
        <f>R156+R295+R1071</f>
        <v>5.0273600599999995</v>
      </c>
      <c r="S155" s="80"/>
      <c r="T155" s="192">
        <f>T156+T295+T1071</f>
        <v>6.2676973799999987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74</v>
      </c>
      <c r="AU155" s="17" t="s">
        <v>109</v>
      </c>
      <c r="BK155" s="193">
        <f>BK156+BK295+BK1071</f>
        <v>0</v>
      </c>
    </row>
    <row r="156" spans="1:65" s="12" customFormat="1" ht="25.9" customHeight="1">
      <c r="B156" s="194"/>
      <c r="C156" s="195"/>
      <c r="D156" s="196" t="s">
        <v>74</v>
      </c>
      <c r="E156" s="197" t="s">
        <v>157</v>
      </c>
      <c r="F156" s="197" t="s">
        <v>158</v>
      </c>
      <c r="G156" s="195"/>
      <c r="H156" s="195"/>
      <c r="I156" s="198"/>
      <c r="J156" s="199">
        <f>BK156</f>
        <v>0</v>
      </c>
      <c r="K156" s="195"/>
      <c r="L156" s="200"/>
      <c r="M156" s="201"/>
      <c r="N156" s="202"/>
      <c r="O156" s="202"/>
      <c r="P156" s="203">
        <f>P157+P161+P223+P283+P291</f>
        <v>0</v>
      </c>
      <c r="Q156" s="202"/>
      <c r="R156" s="203">
        <f>R157+R161+R223+R283+R291</f>
        <v>1.7631937999999998</v>
      </c>
      <c r="S156" s="202"/>
      <c r="T156" s="204">
        <f>T157+T161+T223+T283+T291</f>
        <v>1.0316799999999999</v>
      </c>
      <c r="AR156" s="205" t="s">
        <v>82</v>
      </c>
      <c r="AT156" s="206" t="s">
        <v>74</v>
      </c>
      <c r="AU156" s="206" t="s">
        <v>75</v>
      </c>
      <c r="AY156" s="205" t="s">
        <v>159</v>
      </c>
      <c r="BK156" s="207">
        <f>BK157+BK161+BK223+BK283+BK291</f>
        <v>0</v>
      </c>
    </row>
    <row r="157" spans="1:65" s="12" customFormat="1" ht="22.9" customHeight="1">
      <c r="B157" s="194"/>
      <c r="C157" s="195"/>
      <c r="D157" s="196" t="s">
        <v>74</v>
      </c>
      <c r="E157" s="208" t="s">
        <v>160</v>
      </c>
      <c r="F157" s="208" t="s">
        <v>161</v>
      </c>
      <c r="G157" s="195"/>
      <c r="H157" s="195"/>
      <c r="I157" s="198"/>
      <c r="J157" s="209">
        <f>BK157</f>
        <v>0</v>
      </c>
      <c r="K157" s="195"/>
      <c r="L157" s="200"/>
      <c r="M157" s="201"/>
      <c r="N157" s="202"/>
      <c r="O157" s="202"/>
      <c r="P157" s="203">
        <f>SUM(P158:P160)</f>
        <v>0</v>
      </c>
      <c r="Q157" s="202"/>
      <c r="R157" s="203">
        <f>SUM(R158:R160)</f>
        <v>0.74009999999999998</v>
      </c>
      <c r="S157" s="202"/>
      <c r="T157" s="204">
        <f>SUM(T158:T160)</f>
        <v>0</v>
      </c>
      <c r="AR157" s="205" t="s">
        <v>82</v>
      </c>
      <c r="AT157" s="206" t="s">
        <v>74</v>
      </c>
      <c r="AU157" s="206" t="s">
        <v>82</v>
      </c>
      <c r="AY157" s="205" t="s">
        <v>159</v>
      </c>
      <c r="BK157" s="207">
        <f>SUM(BK158:BK160)</f>
        <v>0</v>
      </c>
    </row>
    <row r="158" spans="1:65" s="2" customFormat="1" ht="24.2" customHeight="1">
      <c r="A158" s="35"/>
      <c r="B158" s="36"/>
      <c r="C158" s="210" t="s">
        <v>162</v>
      </c>
      <c r="D158" s="210" t="s">
        <v>163</v>
      </c>
      <c r="E158" s="211" t="s">
        <v>164</v>
      </c>
      <c r="F158" s="212" t="s">
        <v>165</v>
      </c>
      <c r="G158" s="213" t="s">
        <v>166</v>
      </c>
      <c r="H158" s="214">
        <v>6</v>
      </c>
      <c r="I158" s="215"/>
      <c r="J158" s="216">
        <f>ROUND(I158*H158,2)</f>
        <v>0</v>
      </c>
      <c r="K158" s="217"/>
      <c r="L158" s="38"/>
      <c r="M158" s="218" t="s">
        <v>1</v>
      </c>
      <c r="N158" s="219" t="s">
        <v>41</v>
      </c>
      <c r="O158" s="72"/>
      <c r="P158" s="220">
        <f>O158*H158</f>
        <v>0</v>
      </c>
      <c r="Q158" s="220">
        <v>0.12335</v>
      </c>
      <c r="R158" s="220">
        <f>Q158*H158</f>
        <v>0.74009999999999998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167</v>
      </c>
      <c r="AT158" s="222" t="s">
        <v>163</v>
      </c>
      <c r="AU158" s="222" t="s">
        <v>88</v>
      </c>
      <c r="AY158" s="17" t="s">
        <v>159</v>
      </c>
      <c r="BE158" s="118">
        <f>IF(N158="základní",J158,0)</f>
        <v>0</v>
      </c>
      <c r="BF158" s="118">
        <f>IF(N158="snížená",J158,0)</f>
        <v>0</v>
      </c>
      <c r="BG158" s="118">
        <f>IF(N158="zákl. přenesená",J158,0)</f>
        <v>0</v>
      </c>
      <c r="BH158" s="118">
        <f>IF(N158="sníž. přenesená",J158,0)</f>
        <v>0</v>
      </c>
      <c r="BI158" s="118">
        <f>IF(N158="nulová",J158,0)</f>
        <v>0</v>
      </c>
      <c r="BJ158" s="17" t="s">
        <v>88</v>
      </c>
      <c r="BK158" s="118">
        <f>ROUND(I158*H158,2)</f>
        <v>0</v>
      </c>
      <c r="BL158" s="17" t="s">
        <v>167</v>
      </c>
      <c r="BM158" s="222" t="s">
        <v>168</v>
      </c>
    </row>
    <row r="159" spans="1:65" s="13" customFormat="1" ht="11.25">
      <c r="B159" s="223"/>
      <c r="C159" s="224"/>
      <c r="D159" s="225" t="s">
        <v>169</v>
      </c>
      <c r="E159" s="226" t="s">
        <v>1</v>
      </c>
      <c r="F159" s="227" t="s">
        <v>170</v>
      </c>
      <c r="G159" s="224"/>
      <c r="H159" s="226" t="s">
        <v>1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169</v>
      </c>
      <c r="AU159" s="233" t="s">
        <v>88</v>
      </c>
      <c r="AV159" s="13" t="s">
        <v>82</v>
      </c>
      <c r="AW159" s="13" t="s">
        <v>30</v>
      </c>
      <c r="AX159" s="13" t="s">
        <v>75</v>
      </c>
      <c r="AY159" s="233" t="s">
        <v>159</v>
      </c>
    </row>
    <row r="160" spans="1:65" s="14" customFormat="1" ht="11.25">
      <c r="B160" s="234"/>
      <c r="C160" s="235"/>
      <c r="D160" s="225" t="s">
        <v>169</v>
      </c>
      <c r="E160" s="236" t="s">
        <v>1</v>
      </c>
      <c r="F160" s="237" t="s">
        <v>171</v>
      </c>
      <c r="G160" s="235"/>
      <c r="H160" s="238">
        <v>6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169</v>
      </c>
      <c r="AU160" s="244" t="s">
        <v>88</v>
      </c>
      <c r="AV160" s="14" t="s">
        <v>88</v>
      </c>
      <c r="AW160" s="14" t="s">
        <v>30</v>
      </c>
      <c r="AX160" s="14" t="s">
        <v>82</v>
      </c>
      <c r="AY160" s="244" t="s">
        <v>159</v>
      </c>
    </row>
    <row r="161" spans="1:65" s="12" customFormat="1" ht="22.9" customHeight="1">
      <c r="B161" s="194"/>
      <c r="C161" s="195"/>
      <c r="D161" s="196" t="s">
        <v>74</v>
      </c>
      <c r="E161" s="208" t="s">
        <v>171</v>
      </c>
      <c r="F161" s="208" t="s">
        <v>172</v>
      </c>
      <c r="G161" s="195"/>
      <c r="H161" s="195"/>
      <c r="I161" s="198"/>
      <c r="J161" s="209">
        <f>BK161</f>
        <v>0</v>
      </c>
      <c r="K161" s="195"/>
      <c r="L161" s="200"/>
      <c r="M161" s="201"/>
      <c r="N161" s="202"/>
      <c r="O161" s="202"/>
      <c r="P161" s="203">
        <f>SUM(P162:P222)</f>
        <v>0</v>
      </c>
      <c r="Q161" s="202"/>
      <c r="R161" s="203">
        <f>SUM(R162:R222)</f>
        <v>1.0179509599999998</v>
      </c>
      <c r="S161" s="202"/>
      <c r="T161" s="204">
        <f>SUM(T162:T222)</f>
        <v>0</v>
      </c>
      <c r="AR161" s="205" t="s">
        <v>82</v>
      </c>
      <c r="AT161" s="206" t="s">
        <v>74</v>
      </c>
      <c r="AU161" s="206" t="s">
        <v>82</v>
      </c>
      <c r="AY161" s="205" t="s">
        <v>159</v>
      </c>
      <c r="BK161" s="207">
        <f>SUM(BK162:BK222)</f>
        <v>0</v>
      </c>
    </row>
    <row r="162" spans="1:65" s="2" customFormat="1" ht="24.2" customHeight="1">
      <c r="A162" s="35"/>
      <c r="B162" s="36"/>
      <c r="C162" s="210" t="s">
        <v>173</v>
      </c>
      <c r="D162" s="210" t="s">
        <v>163</v>
      </c>
      <c r="E162" s="211" t="s">
        <v>174</v>
      </c>
      <c r="F162" s="212" t="s">
        <v>175</v>
      </c>
      <c r="G162" s="213" t="s">
        <v>166</v>
      </c>
      <c r="H162" s="214">
        <v>11.75</v>
      </c>
      <c r="I162" s="215"/>
      <c r="J162" s="216">
        <f>ROUND(I162*H162,2)</f>
        <v>0</v>
      </c>
      <c r="K162" s="217"/>
      <c r="L162" s="38"/>
      <c r="M162" s="218" t="s">
        <v>1</v>
      </c>
      <c r="N162" s="219" t="s">
        <v>41</v>
      </c>
      <c r="O162" s="72"/>
      <c r="P162" s="220">
        <f>O162*H162</f>
        <v>0</v>
      </c>
      <c r="Q162" s="220">
        <v>2.5999999999999998E-4</v>
      </c>
      <c r="R162" s="220">
        <f>Q162*H162</f>
        <v>3.0549999999999996E-3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167</v>
      </c>
      <c r="AT162" s="222" t="s">
        <v>163</v>
      </c>
      <c r="AU162" s="222" t="s">
        <v>88</v>
      </c>
      <c r="AY162" s="17" t="s">
        <v>159</v>
      </c>
      <c r="BE162" s="118">
        <f>IF(N162="základní",J162,0)</f>
        <v>0</v>
      </c>
      <c r="BF162" s="118">
        <f>IF(N162="snížená",J162,0)</f>
        <v>0</v>
      </c>
      <c r="BG162" s="118">
        <f>IF(N162="zákl. přenesená",J162,0)</f>
        <v>0</v>
      </c>
      <c r="BH162" s="118">
        <f>IF(N162="sníž. přenesená",J162,0)</f>
        <v>0</v>
      </c>
      <c r="BI162" s="118">
        <f>IF(N162="nulová",J162,0)</f>
        <v>0</v>
      </c>
      <c r="BJ162" s="17" t="s">
        <v>88</v>
      </c>
      <c r="BK162" s="118">
        <f>ROUND(I162*H162,2)</f>
        <v>0</v>
      </c>
      <c r="BL162" s="17" t="s">
        <v>167</v>
      </c>
      <c r="BM162" s="222" t="s">
        <v>176</v>
      </c>
    </row>
    <row r="163" spans="1:65" s="13" customFormat="1" ht="11.25">
      <c r="B163" s="223"/>
      <c r="C163" s="224"/>
      <c r="D163" s="225" t="s">
        <v>169</v>
      </c>
      <c r="E163" s="226" t="s">
        <v>1</v>
      </c>
      <c r="F163" s="227" t="s">
        <v>177</v>
      </c>
      <c r="G163" s="224"/>
      <c r="H163" s="226" t="s">
        <v>1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169</v>
      </c>
      <c r="AU163" s="233" t="s">
        <v>88</v>
      </c>
      <c r="AV163" s="13" t="s">
        <v>82</v>
      </c>
      <c r="AW163" s="13" t="s">
        <v>30</v>
      </c>
      <c r="AX163" s="13" t="s">
        <v>75</v>
      </c>
      <c r="AY163" s="233" t="s">
        <v>159</v>
      </c>
    </row>
    <row r="164" spans="1:65" s="14" customFormat="1" ht="11.25">
      <c r="B164" s="234"/>
      <c r="C164" s="235"/>
      <c r="D164" s="225" t="s">
        <v>169</v>
      </c>
      <c r="E164" s="236" t="s">
        <v>1</v>
      </c>
      <c r="F164" s="237" t="s">
        <v>178</v>
      </c>
      <c r="G164" s="235"/>
      <c r="H164" s="238">
        <v>11.75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169</v>
      </c>
      <c r="AU164" s="244" t="s">
        <v>88</v>
      </c>
      <c r="AV164" s="14" t="s">
        <v>88</v>
      </c>
      <c r="AW164" s="14" t="s">
        <v>30</v>
      </c>
      <c r="AX164" s="14" t="s">
        <v>75</v>
      </c>
      <c r="AY164" s="244" t="s">
        <v>159</v>
      </c>
    </row>
    <row r="165" spans="1:65" s="15" customFormat="1" ht="11.25">
      <c r="B165" s="245"/>
      <c r="C165" s="246"/>
      <c r="D165" s="225" t="s">
        <v>169</v>
      </c>
      <c r="E165" s="247" t="s">
        <v>1</v>
      </c>
      <c r="F165" s="248" t="s">
        <v>179</v>
      </c>
      <c r="G165" s="246"/>
      <c r="H165" s="249">
        <v>11.75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169</v>
      </c>
      <c r="AU165" s="255" t="s">
        <v>88</v>
      </c>
      <c r="AV165" s="15" t="s">
        <v>167</v>
      </c>
      <c r="AW165" s="15" t="s">
        <v>30</v>
      </c>
      <c r="AX165" s="15" t="s">
        <v>82</v>
      </c>
      <c r="AY165" s="255" t="s">
        <v>159</v>
      </c>
    </row>
    <row r="166" spans="1:65" s="2" customFormat="1" ht="24.2" customHeight="1">
      <c r="A166" s="35"/>
      <c r="B166" s="36"/>
      <c r="C166" s="210" t="s">
        <v>180</v>
      </c>
      <c r="D166" s="210" t="s">
        <v>163</v>
      </c>
      <c r="E166" s="211" t="s">
        <v>181</v>
      </c>
      <c r="F166" s="212" t="s">
        <v>182</v>
      </c>
      <c r="G166" s="213" t="s">
        <v>166</v>
      </c>
      <c r="H166" s="214">
        <v>11.75</v>
      </c>
      <c r="I166" s="215"/>
      <c r="J166" s="216">
        <f>ROUND(I166*H166,2)</f>
        <v>0</v>
      </c>
      <c r="K166" s="217"/>
      <c r="L166" s="38"/>
      <c r="M166" s="218" t="s">
        <v>1</v>
      </c>
      <c r="N166" s="219" t="s">
        <v>41</v>
      </c>
      <c r="O166" s="72"/>
      <c r="P166" s="220">
        <f>O166*H166</f>
        <v>0</v>
      </c>
      <c r="Q166" s="220">
        <v>3.0000000000000001E-3</v>
      </c>
      <c r="R166" s="220">
        <f>Q166*H166</f>
        <v>3.5250000000000004E-2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167</v>
      </c>
      <c r="AT166" s="222" t="s">
        <v>163</v>
      </c>
      <c r="AU166" s="222" t="s">
        <v>88</v>
      </c>
      <c r="AY166" s="17" t="s">
        <v>159</v>
      </c>
      <c r="BE166" s="118">
        <f>IF(N166="základní",J166,0)</f>
        <v>0</v>
      </c>
      <c r="BF166" s="118">
        <f>IF(N166="snížená",J166,0)</f>
        <v>0</v>
      </c>
      <c r="BG166" s="118">
        <f>IF(N166="zákl. přenesená",J166,0)</f>
        <v>0</v>
      </c>
      <c r="BH166" s="118">
        <f>IF(N166="sníž. přenesená",J166,0)</f>
        <v>0</v>
      </c>
      <c r="BI166" s="118">
        <f>IF(N166="nulová",J166,0)</f>
        <v>0</v>
      </c>
      <c r="BJ166" s="17" t="s">
        <v>88</v>
      </c>
      <c r="BK166" s="118">
        <f>ROUND(I166*H166,2)</f>
        <v>0</v>
      </c>
      <c r="BL166" s="17" t="s">
        <v>167</v>
      </c>
      <c r="BM166" s="222" t="s">
        <v>183</v>
      </c>
    </row>
    <row r="167" spans="1:65" s="13" customFormat="1" ht="11.25">
      <c r="B167" s="223"/>
      <c r="C167" s="224"/>
      <c r="D167" s="225" t="s">
        <v>169</v>
      </c>
      <c r="E167" s="226" t="s">
        <v>1</v>
      </c>
      <c r="F167" s="227" t="s">
        <v>177</v>
      </c>
      <c r="G167" s="224"/>
      <c r="H167" s="226" t="s">
        <v>1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169</v>
      </c>
      <c r="AU167" s="233" t="s">
        <v>88</v>
      </c>
      <c r="AV167" s="13" t="s">
        <v>82</v>
      </c>
      <c r="AW167" s="13" t="s">
        <v>30</v>
      </c>
      <c r="AX167" s="13" t="s">
        <v>75</v>
      </c>
      <c r="AY167" s="233" t="s">
        <v>159</v>
      </c>
    </row>
    <row r="168" spans="1:65" s="14" customFormat="1" ht="11.25">
      <c r="B168" s="234"/>
      <c r="C168" s="235"/>
      <c r="D168" s="225" t="s">
        <v>169</v>
      </c>
      <c r="E168" s="236" t="s">
        <v>1</v>
      </c>
      <c r="F168" s="237" t="s">
        <v>178</v>
      </c>
      <c r="G168" s="235"/>
      <c r="H168" s="238">
        <v>11.75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AT168" s="244" t="s">
        <v>169</v>
      </c>
      <c r="AU168" s="244" t="s">
        <v>88</v>
      </c>
      <c r="AV168" s="14" t="s">
        <v>88</v>
      </c>
      <c r="AW168" s="14" t="s">
        <v>30</v>
      </c>
      <c r="AX168" s="14" t="s">
        <v>75</v>
      </c>
      <c r="AY168" s="244" t="s">
        <v>159</v>
      </c>
    </row>
    <row r="169" spans="1:65" s="15" customFormat="1" ht="11.25">
      <c r="B169" s="245"/>
      <c r="C169" s="246"/>
      <c r="D169" s="225" t="s">
        <v>169</v>
      </c>
      <c r="E169" s="247" t="s">
        <v>1</v>
      </c>
      <c r="F169" s="248" t="s">
        <v>179</v>
      </c>
      <c r="G169" s="246"/>
      <c r="H169" s="249">
        <v>11.75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169</v>
      </c>
      <c r="AU169" s="255" t="s">
        <v>88</v>
      </c>
      <c r="AV169" s="15" t="s">
        <v>167</v>
      </c>
      <c r="AW169" s="15" t="s">
        <v>30</v>
      </c>
      <c r="AX169" s="15" t="s">
        <v>82</v>
      </c>
      <c r="AY169" s="255" t="s">
        <v>159</v>
      </c>
    </row>
    <row r="170" spans="1:65" s="2" customFormat="1" ht="24.2" customHeight="1">
      <c r="A170" s="35"/>
      <c r="B170" s="36"/>
      <c r="C170" s="210" t="s">
        <v>184</v>
      </c>
      <c r="D170" s="210" t="s">
        <v>163</v>
      </c>
      <c r="E170" s="211" t="s">
        <v>185</v>
      </c>
      <c r="F170" s="212" t="s">
        <v>186</v>
      </c>
      <c r="G170" s="213" t="s">
        <v>166</v>
      </c>
      <c r="H170" s="214">
        <v>0.4</v>
      </c>
      <c r="I170" s="215"/>
      <c r="J170" s="216">
        <f>ROUND(I170*H170,2)</f>
        <v>0</v>
      </c>
      <c r="K170" s="217"/>
      <c r="L170" s="38"/>
      <c r="M170" s="218" t="s">
        <v>1</v>
      </c>
      <c r="N170" s="219" t="s">
        <v>41</v>
      </c>
      <c r="O170" s="72"/>
      <c r="P170" s="220">
        <f>O170*H170</f>
        <v>0</v>
      </c>
      <c r="Q170" s="220">
        <v>3.73E-2</v>
      </c>
      <c r="R170" s="220">
        <f>Q170*H170</f>
        <v>1.4920000000000001E-2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167</v>
      </c>
      <c r="AT170" s="222" t="s">
        <v>163</v>
      </c>
      <c r="AU170" s="222" t="s">
        <v>88</v>
      </c>
      <c r="AY170" s="17" t="s">
        <v>159</v>
      </c>
      <c r="BE170" s="118">
        <f>IF(N170="základní",J170,0)</f>
        <v>0</v>
      </c>
      <c r="BF170" s="118">
        <f>IF(N170="snížená",J170,0)</f>
        <v>0</v>
      </c>
      <c r="BG170" s="118">
        <f>IF(N170="zákl. přenesená",J170,0)</f>
        <v>0</v>
      </c>
      <c r="BH170" s="118">
        <f>IF(N170="sníž. přenesená",J170,0)</f>
        <v>0</v>
      </c>
      <c r="BI170" s="118">
        <f>IF(N170="nulová",J170,0)</f>
        <v>0</v>
      </c>
      <c r="BJ170" s="17" t="s">
        <v>88</v>
      </c>
      <c r="BK170" s="118">
        <f>ROUND(I170*H170,2)</f>
        <v>0</v>
      </c>
      <c r="BL170" s="17" t="s">
        <v>167</v>
      </c>
      <c r="BM170" s="222" t="s">
        <v>187</v>
      </c>
    </row>
    <row r="171" spans="1:65" s="13" customFormat="1" ht="11.25">
      <c r="B171" s="223"/>
      <c r="C171" s="224"/>
      <c r="D171" s="225" t="s">
        <v>169</v>
      </c>
      <c r="E171" s="226" t="s">
        <v>1</v>
      </c>
      <c r="F171" s="227" t="s">
        <v>188</v>
      </c>
      <c r="G171" s="224"/>
      <c r="H171" s="226" t="s">
        <v>1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AT171" s="233" t="s">
        <v>169</v>
      </c>
      <c r="AU171" s="233" t="s">
        <v>88</v>
      </c>
      <c r="AV171" s="13" t="s">
        <v>82</v>
      </c>
      <c r="AW171" s="13" t="s">
        <v>30</v>
      </c>
      <c r="AX171" s="13" t="s">
        <v>75</v>
      </c>
      <c r="AY171" s="233" t="s">
        <v>159</v>
      </c>
    </row>
    <row r="172" spans="1:65" s="14" customFormat="1" ht="11.25">
      <c r="B172" s="234"/>
      <c r="C172" s="235"/>
      <c r="D172" s="225" t="s">
        <v>169</v>
      </c>
      <c r="E172" s="236" t="s">
        <v>1</v>
      </c>
      <c r="F172" s="237" t="s">
        <v>189</v>
      </c>
      <c r="G172" s="235"/>
      <c r="H172" s="238">
        <v>0.4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AT172" s="244" t="s">
        <v>169</v>
      </c>
      <c r="AU172" s="244" t="s">
        <v>88</v>
      </c>
      <c r="AV172" s="14" t="s">
        <v>88</v>
      </c>
      <c r="AW172" s="14" t="s">
        <v>30</v>
      </c>
      <c r="AX172" s="14" t="s">
        <v>82</v>
      </c>
      <c r="AY172" s="244" t="s">
        <v>159</v>
      </c>
    </row>
    <row r="173" spans="1:65" s="2" customFormat="1" ht="24.2" customHeight="1">
      <c r="A173" s="35"/>
      <c r="B173" s="36"/>
      <c r="C173" s="210" t="s">
        <v>190</v>
      </c>
      <c r="D173" s="210" t="s">
        <v>163</v>
      </c>
      <c r="E173" s="211" t="s">
        <v>191</v>
      </c>
      <c r="F173" s="212" t="s">
        <v>192</v>
      </c>
      <c r="G173" s="213" t="s">
        <v>166</v>
      </c>
      <c r="H173" s="214">
        <v>30.08</v>
      </c>
      <c r="I173" s="215"/>
      <c r="J173" s="216">
        <f>ROUND(I173*H173,2)</f>
        <v>0</v>
      </c>
      <c r="K173" s="217"/>
      <c r="L173" s="38"/>
      <c r="M173" s="218" t="s">
        <v>1</v>
      </c>
      <c r="N173" s="219" t="s">
        <v>41</v>
      </c>
      <c r="O173" s="72"/>
      <c r="P173" s="220">
        <f>O173*H173</f>
        <v>0</v>
      </c>
      <c r="Q173" s="220">
        <v>7.3499999999999998E-3</v>
      </c>
      <c r="R173" s="220">
        <f>Q173*H173</f>
        <v>0.22108799999999998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167</v>
      </c>
      <c r="AT173" s="222" t="s">
        <v>163</v>
      </c>
      <c r="AU173" s="222" t="s">
        <v>88</v>
      </c>
      <c r="AY173" s="17" t="s">
        <v>159</v>
      </c>
      <c r="BE173" s="118">
        <f>IF(N173="základní",J173,0)</f>
        <v>0</v>
      </c>
      <c r="BF173" s="118">
        <f>IF(N173="snížená",J173,0)</f>
        <v>0</v>
      </c>
      <c r="BG173" s="118">
        <f>IF(N173="zákl. přenesená",J173,0)</f>
        <v>0</v>
      </c>
      <c r="BH173" s="118">
        <f>IF(N173="sníž. přenesená",J173,0)</f>
        <v>0</v>
      </c>
      <c r="BI173" s="118">
        <f>IF(N173="nulová",J173,0)</f>
        <v>0</v>
      </c>
      <c r="BJ173" s="17" t="s">
        <v>88</v>
      </c>
      <c r="BK173" s="118">
        <f>ROUND(I173*H173,2)</f>
        <v>0</v>
      </c>
      <c r="BL173" s="17" t="s">
        <v>167</v>
      </c>
      <c r="BM173" s="222" t="s">
        <v>193</v>
      </c>
    </row>
    <row r="174" spans="1:65" s="13" customFormat="1" ht="11.25">
      <c r="B174" s="223"/>
      <c r="C174" s="224"/>
      <c r="D174" s="225" t="s">
        <v>169</v>
      </c>
      <c r="E174" s="226" t="s">
        <v>1</v>
      </c>
      <c r="F174" s="227" t="s">
        <v>194</v>
      </c>
      <c r="G174" s="224"/>
      <c r="H174" s="226" t="s">
        <v>1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169</v>
      </c>
      <c r="AU174" s="233" t="s">
        <v>88</v>
      </c>
      <c r="AV174" s="13" t="s">
        <v>82</v>
      </c>
      <c r="AW174" s="13" t="s">
        <v>30</v>
      </c>
      <c r="AX174" s="13" t="s">
        <v>75</v>
      </c>
      <c r="AY174" s="233" t="s">
        <v>159</v>
      </c>
    </row>
    <row r="175" spans="1:65" s="13" customFormat="1" ht="11.25">
      <c r="B175" s="223"/>
      <c r="C175" s="224"/>
      <c r="D175" s="225" t="s">
        <v>169</v>
      </c>
      <c r="E175" s="226" t="s">
        <v>1</v>
      </c>
      <c r="F175" s="227" t="s">
        <v>177</v>
      </c>
      <c r="G175" s="224"/>
      <c r="H175" s="226" t="s">
        <v>1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169</v>
      </c>
      <c r="AU175" s="233" t="s">
        <v>88</v>
      </c>
      <c r="AV175" s="13" t="s">
        <v>82</v>
      </c>
      <c r="AW175" s="13" t="s">
        <v>30</v>
      </c>
      <c r="AX175" s="13" t="s">
        <v>75</v>
      </c>
      <c r="AY175" s="233" t="s">
        <v>159</v>
      </c>
    </row>
    <row r="176" spans="1:65" s="14" customFormat="1" ht="11.25">
      <c r="B176" s="234"/>
      <c r="C176" s="235"/>
      <c r="D176" s="225" t="s">
        <v>169</v>
      </c>
      <c r="E176" s="236" t="s">
        <v>1</v>
      </c>
      <c r="F176" s="237" t="s">
        <v>195</v>
      </c>
      <c r="G176" s="235"/>
      <c r="H176" s="238">
        <v>3.28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169</v>
      </c>
      <c r="AU176" s="244" t="s">
        <v>88</v>
      </c>
      <c r="AV176" s="14" t="s">
        <v>88</v>
      </c>
      <c r="AW176" s="14" t="s">
        <v>30</v>
      </c>
      <c r="AX176" s="14" t="s">
        <v>75</v>
      </c>
      <c r="AY176" s="244" t="s">
        <v>159</v>
      </c>
    </row>
    <row r="177" spans="1:65" s="13" customFormat="1" ht="11.25">
      <c r="B177" s="223"/>
      <c r="C177" s="224"/>
      <c r="D177" s="225" t="s">
        <v>169</v>
      </c>
      <c r="E177" s="226" t="s">
        <v>1</v>
      </c>
      <c r="F177" s="227" t="s">
        <v>196</v>
      </c>
      <c r="G177" s="224"/>
      <c r="H177" s="226" t="s">
        <v>1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AT177" s="233" t="s">
        <v>169</v>
      </c>
      <c r="AU177" s="233" t="s">
        <v>88</v>
      </c>
      <c r="AV177" s="13" t="s">
        <v>82</v>
      </c>
      <c r="AW177" s="13" t="s">
        <v>30</v>
      </c>
      <c r="AX177" s="13" t="s">
        <v>75</v>
      </c>
      <c r="AY177" s="233" t="s">
        <v>159</v>
      </c>
    </row>
    <row r="178" spans="1:65" s="14" customFormat="1" ht="11.25">
      <c r="B178" s="234"/>
      <c r="C178" s="235"/>
      <c r="D178" s="225" t="s">
        <v>169</v>
      </c>
      <c r="E178" s="236" t="s">
        <v>1</v>
      </c>
      <c r="F178" s="237" t="s">
        <v>197</v>
      </c>
      <c r="G178" s="235"/>
      <c r="H178" s="238">
        <v>13.8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169</v>
      </c>
      <c r="AU178" s="244" t="s">
        <v>88</v>
      </c>
      <c r="AV178" s="14" t="s">
        <v>88</v>
      </c>
      <c r="AW178" s="14" t="s">
        <v>30</v>
      </c>
      <c r="AX178" s="14" t="s">
        <v>75</v>
      </c>
      <c r="AY178" s="244" t="s">
        <v>159</v>
      </c>
    </row>
    <row r="179" spans="1:65" s="13" customFormat="1" ht="11.25">
      <c r="B179" s="223"/>
      <c r="C179" s="224"/>
      <c r="D179" s="225" t="s">
        <v>169</v>
      </c>
      <c r="E179" s="226" t="s">
        <v>1</v>
      </c>
      <c r="F179" s="227" t="s">
        <v>188</v>
      </c>
      <c r="G179" s="224"/>
      <c r="H179" s="226" t="s">
        <v>1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AT179" s="233" t="s">
        <v>169</v>
      </c>
      <c r="AU179" s="233" t="s">
        <v>88</v>
      </c>
      <c r="AV179" s="13" t="s">
        <v>82</v>
      </c>
      <c r="AW179" s="13" t="s">
        <v>30</v>
      </c>
      <c r="AX179" s="13" t="s">
        <v>75</v>
      </c>
      <c r="AY179" s="233" t="s">
        <v>159</v>
      </c>
    </row>
    <row r="180" spans="1:65" s="14" customFormat="1" ht="11.25">
      <c r="B180" s="234"/>
      <c r="C180" s="235"/>
      <c r="D180" s="225" t="s">
        <v>169</v>
      </c>
      <c r="E180" s="236" t="s">
        <v>1</v>
      </c>
      <c r="F180" s="237" t="s">
        <v>189</v>
      </c>
      <c r="G180" s="235"/>
      <c r="H180" s="238">
        <v>0.4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169</v>
      </c>
      <c r="AU180" s="244" t="s">
        <v>88</v>
      </c>
      <c r="AV180" s="14" t="s">
        <v>88</v>
      </c>
      <c r="AW180" s="14" t="s">
        <v>30</v>
      </c>
      <c r="AX180" s="14" t="s">
        <v>75</v>
      </c>
      <c r="AY180" s="244" t="s">
        <v>159</v>
      </c>
    </row>
    <row r="181" spans="1:65" s="13" customFormat="1" ht="11.25">
      <c r="B181" s="223"/>
      <c r="C181" s="224"/>
      <c r="D181" s="225" t="s">
        <v>169</v>
      </c>
      <c r="E181" s="226" t="s">
        <v>1</v>
      </c>
      <c r="F181" s="227" t="s">
        <v>198</v>
      </c>
      <c r="G181" s="224"/>
      <c r="H181" s="226" t="s">
        <v>1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169</v>
      </c>
      <c r="AU181" s="233" t="s">
        <v>88</v>
      </c>
      <c r="AV181" s="13" t="s">
        <v>82</v>
      </c>
      <c r="AW181" s="13" t="s">
        <v>30</v>
      </c>
      <c r="AX181" s="13" t="s">
        <v>75</v>
      </c>
      <c r="AY181" s="233" t="s">
        <v>159</v>
      </c>
    </row>
    <row r="182" spans="1:65" s="14" customFormat="1" ht="11.25">
      <c r="B182" s="234"/>
      <c r="C182" s="235"/>
      <c r="D182" s="225" t="s">
        <v>169</v>
      </c>
      <c r="E182" s="236" t="s">
        <v>1</v>
      </c>
      <c r="F182" s="237" t="s">
        <v>199</v>
      </c>
      <c r="G182" s="235"/>
      <c r="H182" s="238">
        <v>11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169</v>
      </c>
      <c r="AU182" s="244" t="s">
        <v>88</v>
      </c>
      <c r="AV182" s="14" t="s">
        <v>88</v>
      </c>
      <c r="AW182" s="14" t="s">
        <v>30</v>
      </c>
      <c r="AX182" s="14" t="s">
        <v>75</v>
      </c>
      <c r="AY182" s="244" t="s">
        <v>159</v>
      </c>
    </row>
    <row r="183" spans="1:65" s="13" customFormat="1" ht="11.25">
      <c r="B183" s="223"/>
      <c r="C183" s="224"/>
      <c r="D183" s="225" t="s">
        <v>169</v>
      </c>
      <c r="E183" s="226" t="s">
        <v>1</v>
      </c>
      <c r="F183" s="227" t="s">
        <v>198</v>
      </c>
      <c r="G183" s="224"/>
      <c r="H183" s="226" t="s">
        <v>1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AT183" s="233" t="s">
        <v>169</v>
      </c>
      <c r="AU183" s="233" t="s">
        <v>88</v>
      </c>
      <c r="AV183" s="13" t="s">
        <v>82</v>
      </c>
      <c r="AW183" s="13" t="s">
        <v>30</v>
      </c>
      <c r="AX183" s="13" t="s">
        <v>75</v>
      </c>
      <c r="AY183" s="233" t="s">
        <v>159</v>
      </c>
    </row>
    <row r="184" spans="1:65" s="14" customFormat="1" ht="11.25">
      <c r="B184" s="234"/>
      <c r="C184" s="235"/>
      <c r="D184" s="225" t="s">
        <v>169</v>
      </c>
      <c r="E184" s="236" t="s">
        <v>1</v>
      </c>
      <c r="F184" s="237" t="s">
        <v>200</v>
      </c>
      <c r="G184" s="235"/>
      <c r="H184" s="238">
        <v>1.6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AT184" s="244" t="s">
        <v>169</v>
      </c>
      <c r="AU184" s="244" t="s">
        <v>88</v>
      </c>
      <c r="AV184" s="14" t="s">
        <v>88</v>
      </c>
      <c r="AW184" s="14" t="s">
        <v>30</v>
      </c>
      <c r="AX184" s="14" t="s">
        <v>75</v>
      </c>
      <c r="AY184" s="244" t="s">
        <v>159</v>
      </c>
    </row>
    <row r="185" spans="1:65" s="15" customFormat="1" ht="11.25">
      <c r="B185" s="245"/>
      <c r="C185" s="246"/>
      <c r="D185" s="225" t="s">
        <v>169</v>
      </c>
      <c r="E185" s="247" t="s">
        <v>1</v>
      </c>
      <c r="F185" s="248" t="s">
        <v>179</v>
      </c>
      <c r="G185" s="246"/>
      <c r="H185" s="249">
        <v>30.08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AT185" s="255" t="s">
        <v>169</v>
      </c>
      <c r="AU185" s="255" t="s">
        <v>88</v>
      </c>
      <c r="AV185" s="15" t="s">
        <v>167</v>
      </c>
      <c r="AW185" s="15" t="s">
        <v>30</v>
      </c>
      <c r="AX185" s="15" t="s">
        <v>82</v>
      </c>
      <c r="AY185" s="255" t="s">
        <v>159</v>
      </c>
    </row>
    <row r="186" spans="1:65" s="2" customFormat="1" ht="24.2" customHeight="1">
      <c r="A186" s="35"/>
      <c r="B186" s="36"/>
      <c r="C186" s="210" t="s">
        <v>201</v>
      </c>
      <c r="D186" s="210" t="s">
        <v>163</v>
      </c>
      <c r="E186" s="211" t="s">
        <v>202</v>
      </c>
      <c r="F186" s="212" t="s">
        <v>203</v>
      </c>
      <c r="G186" s="213" t="s">
        <v>166</v>
      </c>
      <c r="H186" s="214">
        <v>75.646000000000001</v>
      </c>
      <c r="I186" s="215"/>
      <c r="J186" s="216">
        <f>ROUND(I186*H186,2)</f>
        <v>0</v>
      </c>
      <c r="K186" s="217"/>
      <c r="L186" s="38"/>
      <c r="M186" s="218" t="s">
        <v>1</v>
      </c>
      <c r="N186" s="219" t="s">
        <v>41</v>
      </c>
      <c r="O186" s="72"/>
      <c r="P186" s="220">
        <f>O186*H186</f>
        <v>0</v>
      </c>
      <c r="Q186" s="220">
        <v>2.5999999999999998E-4</v>
      </c>
      <c r="R186" s="220">
        <f>Q186*H186</f>
        <v>1.9667959999999998E-2</v>
      </c>
      <c r="S186" s="220">
        <v>0</v>
      </c>
      <c r="T186" s="22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167</v>
      </c>
      <c r="AT186" s="222" t="s">
        <v>163</v>
      </c>
      <c r="AU186" s="222" t="s">
        <v>88</v>
      </c>
      <c r="AY186" s="17" t="s">
        <v>159</v>
      </c>
      <c r="BE186" s="118">
        <f>IF(N186="základní",J186,0)</f>
        <v>0</v>
      </c>
      <c r="BF186" s="118">
        <f>IF(N186="snížená",J186,0)</f>
        <v>0</v>
      </c>
      <c r="BG186" s="118">
        <f>IF(N186="zákl. přenesená",J186,0)</f>
        <v>0</v>
      </c>
      <c r="BH186" s="118">
        <f>IF(N186="sníž. přenesená",J186,0)</f>
        <v>0</v>
      </c>
      <c r="BI186" s="118">
        <f>IF(N186="nulová",J186,0)</f>
        <v>0</v>
      </c>
      <c r="BJ186" s="17" t="s">
        <v>88</v>
      </c>
      <c r="BK186" s="118">
        <f>ROUND(I186*H186,2)</f>
        <v>0</v>
      </c>
      <c r="BL186" s="17" t="s">
        <v>167</v>
      </c>
      <c r="BM186" s="222" t="s">
        <v>204</v>
      </c>
    </row>
    <row r="187" spans="1:65" s="13" customFormat="1" ht="11.25">
      <c r="B187" s="223"/>
      <c r="C187" s="224"/>
      <c r="D187" s="225" t="s">
        <v>169</v>
      </c>
      <c r="E187" s="226" t="s">
        <v>1</v>
      </c>
      <c r="F187" s="227" t="s">
        <v>177</v>
      </c>
      <c r="G187" s="224"/>
      <c r="H187" s="226" t="s">
        <v>1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AT187" s="233" t="s">
        <v>169</v>
      </c>
      <c r="AU187" s="233" t="s">
        <v>88</v>
      </c>
      <c r="AV187" s="13" t="s">
        <v>82</v>
      </c>
      <c r="AW187" s="13" t="s">
        <v>30</v>
      </c>
      <c r="AX187" s="13" t="s">
        <v>75</v>
      </c>
      <c r="AY187" s="233" t="s">
        <v>159</v>
      </c>
    </row>
    <row r="188" spans="1:65" s="14" customFormat="1" ht="22.5">
      <c r="B188" s="234"/>
      <c r="C188" s="235"/>
      <c r="D188" s="225" t="s">
        <v>169</v>
      </c>
      <c r="E188" s="236" t="s">
        <v>1</v>
      </c>
      <c r="F188" s="237" t="s">
        <v>205</v>
      </c>
      <c r="G188" s="235"/>
      <c r="H188" s="238">
        <v>41.505000000000003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AT188" s="244" t="s">
        <v>169</v>
      </c>
      <c r="AU188" s="244" t="s">
        <v>88</v>
      </c>
      <c r="AV188" s="14" t="s">
        <v>88</v>
      </c>
      <c r="AW188" s="14" t="s">
        <v>30</v>
      </c>
      <c r="AX188" s="14" t="s">
        <v>75</v>
      </c>
      <c r="AY188" s="244" t="s">
        <v>159</v>
      </c>
    </row>
    <row r="189" spans="1:65" s="13" customFormat="1" ht="11.25">
      <c r="B189" s="223"/>
      <c r="C189" s="224"/>
      <c r="D189" s="225" t="s">
        <v>169</v>
      </c>
      <c r="E189" s="226" t="s">
        <v>1</v>
      </c>
      <c r="F189" s="227" t="s">
        <v>206</v>
      </c>
      <c r="G189" s="224"/>
      <c r="H189" s="226" t="s">
        <v>1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AT189" s="233" t="s">
        <v>169</v>
      </c>
      <c r="AU189" s="233" t="s">
        <v>88</v>
      </c>
      <c r="AV189" s="13" t="s">
        <v>82</v>
      </c>
      <c r="AW189" s="13" t="s">
        <v>30</v>
      </c>
      <c r="AX189" s="13" t="s">
        <v>75</v>
      </c>
      <c r="AY189" s="233" t="s">
        <v>159</v>
      </c>
    </row>
    <row r="190" spans="1:65" s="14" customFormat="1" ht="22.5">
      <c r="B190" s="234"/>
      <c r="C190" s="235"/>
      <c r="D190" s="225" t="s">
        <v>169</v>
      </c>
      <c r="E190" s="236" t="s">
        <v>1</v>
      </c>
      <c r="F190" s="237" t="s">
        <v>207</v>
      </c>
      <c r="G190" s="235"/>
      <c r="H190" s="238">
        <v>26.248999999999999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AT190" s="244" t="s">
        <v>169</v>
      </c>
      <c r="AU190" s="244" t="s">
        <v>88</v>
      </c>
      <c r="AV190" s="14" t="s">
        <v>88</v>
      </c>
      <c r="AW190" s="14" t="s">
        <v>30</v>
      </c>
      <c r="AX190" s="14" t="s">
        <v>75</v>
      </c>
      <c r="AY190" s="244" t="s">
        <v>159</v>
      </c>
    </row>
    <row r="191" spans="1:65" s="13" customFormat="1" ht="11.25">
      <c r="B191" s="223"/>
      <c r="C191" s="224"/>
      <c r="D191" s="225" t="s">
        <v>169</v>
      </c>
      <c r="E191" s="226" t="s">
        <v>1</v>
      </c>
      <c r="F191" s="227" t="s">
        <v>196</v>
      </c>
      <c r="G191" s="224"/>
      <c r="H191" s="226" t="s">
        <v>1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AT191" s="233" t="s">
        <v>169</v>
      </c>
      <c r="AU191" s="233" t="s">
        <v>88</v>
      </c>
      <c r="AV191" s="13" t="s">
        <v>82</v>
      </c>
      <c r="AW191" s="13" t="s">
        <v>30</v>
      </c>
      <c r="AX191" s="13" t="s">
        <v>75</v>
      </c>
      <c r="AY191" s="233" t="s">
        <v>159</v>
      </c>
    </row>
    <row r="192" spans="1:65" s="14" customFormat="1" ht="22.5">
      <c r="B192" s="234"/>
      <c r="C192" s="235"/>
      <c r="D192" s="225" t="s">
        <v>169</v>
      </c>
      <c r="E192" s="236" t="s">
        <v>1</v>
      </c>
      <c r="F192" s="237" t="s">
        <v>208</v>
      </c>
      <c r="G192" s="235"/>
      <c r="H192" s="238">
        <v>24.972000000000001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AT192" s="244" t="s">
        <v>169</v>
      </c>
      <c r="AU192" s="244" t="s">
        <v>88</v>
      </c>
      <c r="AV192" s="14" t="s">
        <v>88</v>
      </c>
      <c r="AW192" s="14" t="s">
        <v>30</v>
      </c>
      <c r="AX192" s="14" t="s">
        <v>75</v>
      </c>
      <c r="AY192" s="244" t="s">
        <v>159</v>
      </c>
    </row>
    <row r="193" spans="1:65" s="13" customFormat="1" ht="11.25">
      <c r="B193" s="223"/>
      <c r="C193" s="224"/>
      <c r="D193" s="225" t="s">
        <v>169</v>
      </c>
      <c r="E193" s="226" t="s">
        <v>1</v>
      </c>
      <c r="F193" s="227" t="s">
        <v>209</v>
      </c>
      <c r="G193" s="224"/>
      <c r="H193" s="226" t="s">
        <v>1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AT193" s="233" t="s">
        <v>169</v>
      </c>
      <c r="AU193" s="233" t="s">
        <v>88</v>
      </c>
      <c r="AV193" s="13" t="s">
        <v>82</v>
      </c>
      <c r="AW193" s="13" t="s">
        <v>30</v>
      </c>
      <c r="AX193" s="13" t="s">
        <v>75</v>
      </c>
      <c r="AY193" s="233" t="s">
        <v>159</v>
      </c>
    </row>
    <row r="194" spans="1:65" s="14" customFormat="1" ht="11.25">
      <c r="B194" s="234"/>
      <c r="C194" s="235"/>
      <c r="D194" s="225" t="s">
        <v>169</v>
      </c>
      <c r="E194" s="236" t="s">
        <v>1</v>
      </c>
      <c r="F194" s="237" t="s">
        <v>210</v>
      </c>
      <c r="G194" s="235"/>
      <c r="H194" s="238">
        <v>-17.079999999999998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169</v>
      </c>
      <c r="AU194" s="244" t="s">
        <v>88</v>
      </c>
      <c r="AV194" s="14" t="s">
        <v>88</v>
      </c>
      <c r="AW194" s="14" t="s">
        <v>30</v>
      </c>
      <c r="AX194" s="14" t="s">
        <v>75</v>
      </c>
      <c r="AY194" s="244" t="s">
        <v>159</v>
      </c>
    </row>
    <row r="195" spans="1:65" s="15" customFormat="1" ht="11.25">
      <c r="B195" s="245"/>
      <c r="C195" s="246"/>
      <c r="D195" s="225" t="s">
        <v>169</v>
      </c>
      <c r="E195" s="247" t="s">
        <v>1</v>
      </c>
      <c r="F195" s="248" t="s">
        <v>179</v>
      </c>
      <c r="G195" s="246"/>
      <c r="H195" s="249">
        <v>75.646000000000001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AT195" s="255" t="s">
        <v>169</v>
      </c>
      <c r="AU195" s="255" t="s">
        <v>88</v>
      </c>
      <c r="AV195" s="15" t="s">
        <v>167</v>
      </c>
      <c r="AW195" s="15" t="s">
        <v>30</v>
      </c>
      <c r="AX195" s="15" t="s">
        <v>82</v>
      </c>
      <c r="AY195" s="255" t="s">
        <v>159</v>
      </c>
    </row>
    <row r="196" spans="1:65" s="2" customFormat="1" ht="24.2" customHeight="1">
      <c r="A196" s="35"/>
      <c r="B196" s="36"/>
      <c r="C196" s="210" t="s">
        <v>211</v>
      </c>
      <c r="D196" s="210" t="s">
        <v>163</v>
      </c>
      <c r="E196" s="211" t="s">
        <v>212</v>
      </c>
      <c r="F196" s="212" t="s">
        <v>213</v>
      </c>
      <c r="G196" s="213" t="s">
        <v>166</v>
      </c>
      <c r="H196" s="214">
        <v>75.646000000000001</v>
      </c>
      <c r="I196" s="215"/>
      <c r="J196" s="216">
        <f>ROUND(I196*H196,2)</f>
        <v>0</v>
      </c>
      <c r="K196" s="217"/>
      <c r="L196" s="38"/>
      <c r="M196" s="218" t="s">
        <v>1</v>
      </c>
      <c r="N196" s="219" t="s">
        <v>41</v>
      </c>
      <c r="O196" s="72"/>
      <c r="P196" s="220">
        <f>O196*H196</f>
        <v>0</v>
      </c>
      <c r="Q196" s="220">
        <v>3.0000000000000001E-3</v>
      </c>
      <c r="R196" s="220">
        <f>Q196*H196</f>
        <v>0.226938</v>
      </c>
      <c r="S196" s="220">
        <v>0</v>
      </c>
      <c r="T196" s="22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167</v>
      </c>
      <c r="AT196" s="222" t="s">
        <v>163</v>
      </c>
      <c r="AU196" s="222" t="s">
        <v>88</v>
      </c>
      <c r="AY196" s="17" t="s">
        <v>159</v>
      </c>
      <c r="BE196" s="118">
        <f>IF(N196="základní",J196,0)</f>
        <v>0</v>
      </c>
      <c r="BF196" s="118">
        <f>IF(N196="snížená",J196,0)</f>
        <v>0</v>
      </c>
      <c r="BG196" s="118">
        <f>IF(N196="zákl. přenesená",J196,0)</f>
        <v>0</v>
      </c>
      <c r="BH196" s="118">
        <f>IF(N196="sníž. přenesená",J196,0)</f>
        <v>0</v>
      </c>
      <c r="BI196" s="118">
        <f>IF(N196="nulová",J196,0)</f>
        <v>0</v>
      </c>
      <c r="BJ196" s="17" t="s">
        <v>88</v>
      </c>
      <c r="BK196" s="118">
        <f>ROUND(I196*H196,2)</f>
        <v>0</v>
      </c>
      <c r="BL196" s="17" t="s">
        <v>167</v>
      </c>
      <c r="BM196" s="222" t="s">
        <v>214</v>
      </c>
    </row>
    <row r="197" spans="1:65" s="13" customFormat="1" ht="11.25">
      <c r="B197" s="223"/>
      <c r="C197" s="224"/>
      <c r="D197" s="225" t="s">
        <v>169</v>
      </c>
      <c r="E197" s="226" t="s">
        <v>1</v>
      </c>
      <c r="F197" s="227" t="s">
        <v>177</v>
      </c>
      <c r="G197" s="224"/>
      <c r="H197" s="226" t="s">
        <v>1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169</v>
      </c>
      <c r="AU197" s="233" t="s">
        <v>88</v>
      </c>
      <c r="AV197" s="13" t="s">
        <v>82</v>
      </c>
      <c r="AW197" s="13" t="s">
        <v>30</v>
      </c>
      <c r="AX197" s="13" t="s">
        <v>75</v>
      </c>
      <c r="AY197" s="233" t="s">
        <v>159</v>
      </c>
    </row>
    <row r="198" spans="1:65" s="14" customFormat="1" ht="22.5">
      <c r="B198" s="234"/>
      <c r="C198" s="235"/>
      <c r="D198" s="225" t="s">
        <v>169</v>
      </c>
      <c r="E198" s="236" t="s">
        <v>1</v>
      </c>
      <c r="F198" s="237" t="s">
        <v>205</v>
      </c>
      <c r="G198" s="235"/>
      <c r="H198" s="238">
        <v>41.505000000000003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169</v>
      </c>
      <c r="AU198" s="244" t="s">
        <v>88</v>
      </c>
      <c r="AV198" s="14" t="s">
        <v>88</v>
      </c>
      <c r="AW198" s="14" t="s">
        <v>30</v>
      </c>
      <c r="AX198" s="14" t="s">
        <v>75</v>
      </c>
      <c r="AY198" s="244" t="s">
        <v>159</v>
      </c>
    </row>
    <row r="199" spans="1:65" s="13" customFormat="1" ht="11.25">
      <c r="B199" s="223"/>
      <c r="C199" s="224"/>
      <c r="D199" s="225" t="s">
        <v>169</v>
      </c>
      <c r="E199" s="226" t="s">
        <v>1</v>
      </c>
      <c r="F199" s="227" t="s">
        <v>206</v>
      </c>
      <c r="G199" s="224"/>
      <c r="H199" s="226" t="s">
        <v>1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169</v>
      </c>
      <c r="AU199" s="233" t="s">
        <v>88</v>
      </c>
      <c r="AV199" s="13" t="s">
        <v>82</v>
      </c>
      <c r="AW199" s="13" t="s">
        <v>30</v>
      </c>
      <c r="AX199" s="13" t="s">
        <v>75</v>
      </c>
      <c r="AY199" s="233" t="s">
        <v>159</v>
      </c>
    </row>
    <row r="200" spans="1:65" s="14" customFormat="1" ht="22.5">
      <c r="B200" s="234"/>
      <c r="C200" s="235"/>
      <c r="D200" s="225" t="s">
        <v>169</v>
      </c>
      <c r="E200" s="236" t="s">
        <v>1</v>
      </c>
      <c r="F200" s="237" t="s">
        <v>207</v>
      </c>
      <c r="G200" s="235"/>
      <c r="H200" s="238">
        <v>26.248999999999999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169</v>
      </c>
      <c r="AU200" s="244" t="s">
        <v>88</v>
      </c>
      <c r="AV200" s="14" t="s">
        <v>88</v>
      </c>
      <c r="AW200" s="14" t="s">
        <v>30</v>
      </c>
      <c r="AX200" s="14" t="s">
        <v>75</v>
      </c>
      <c r="AY200" s="244" t="s">
        <v>159</v>
      </c>
    </row>
    <row r="201" spans="1:65" s="13" customFormat="1" ht="11.25">
      <c r="B201" s="223"/>
      <c r="C201" s="224"/>
      <c r="D201" s="225" t="s">
        <v>169</v>
      </c>
      <c r="E201" s="226" t="s">
        <v>1</v>
      </c>
      <c r="F201" s="227" t="s">
        <v>196</v>
      </c>
      <c r="G201" s="224"/>
      <c r="H201" s="226" t="s">
        <v>1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169</v>
      </c>
      <c r="AU201" s="233" t="s">
        <v>88</v>
      </c>
      <c r="AV201" s="13" t="s">
        <v>82</v>
      </c>
      <c r="AW201" s="13" t="s">
        <v>30</v>
      </c>
      <c r="AX201" s="13" t="s">
        <v>75</v>
      </c>
      <c r="AY201" s="233" t="s">
        <v>159</v>
      </c>
    </row>
    <row r="202" spans="1:65" s="14" customFormat="1" ht="22.5">
      <c r="B202" s="234"/>
      <c r="C202" s="235"/>
      <c r="D202" s="225" t="s">
        <v>169</v>
      </c>
      <c r="E202" s="236" t="s">
        <v>1</v>
      </c>
      <c r="F202" s="237" t="s">
        <v>208</v>
      </c>
      <c r="G202" s="235"/>
      <c r="H202" s="238">
        <v>24.972000000000001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AT202" s="244" t="s">
        <v>169</v>
      </c>
      <c r="AU202" s="244" t="s">
        <v>88</v>
      </c>
      <c r="AV202" s="14" t="s">
        <v>88</v>
      </c>
      <c r="AW202" s="14" t="s">
        <v>30</v>
      </c>
      <c r="AX202" s="14" t="s">
        <v>75</v>
      </c>
      <c r="AY202" s="244" t="s">
        <v>159</v>
      </c>
    </row>
    <row r="203" spans="1:65" s="13" customFormat="1" ht="11.25">
      <c r="B203" s="223"/>
      <c r="C203" s="224"/>
      <c r="D203" s="225" t="s">
        <v>169</v>
      </c>
      <c r="E203" s="226" t="s">
        <v>1</v>
      </c>
      <c r="F203" s="227" t="s">
        <v>209</v>
      </c>
      <c r="G203" s="224"/>
      <c r="H203" s="226" t="s">
        <v>1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169</v>
      </c>
      <c r="AU203" s="233" t="s">
        <v>88</v>
      </c>
      <c r="AV203" s="13" t="s">
        <v>82</v>
      </c>
      <c r="AW203" s="13" t="s">
        <v>30</v>
      </c>
      <c r="AX203" s="13" t="s">
        <v>75</v>
      </c>
      <c r="AY203" s="233" t="s">
        <v>159</v>
      </c>
    </row>
    <row r="204" spans="1:65" s="14" customFormat="1" ht="11.25">
      <c r="B204" s="234"/>
      <c r="C204" s="235"/>
      <c r="D204" s="225" t="s">
        <v>169</v>
      </c>
      <c r="E204" s="236" t="s">
        <v>1</v>
      </c>
      <c r="F204" s="237" t="s">
        <v>210</v>
      </c>
      <c r="G204" s="235"/>
      <c r="H204" s="238">
        <v>-17.079999999999998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169</v>
      </c>
      <c r="AU204" s="244" t="s">
        <v>88</v>
      </c>
      <c r="AV204" s="14" t="s">
        <v>88</v>
      </c>
      <c r="AW204" s="14" t="s">
        <v>30</v>
      </c>
      <c r="AX204" s="14" t="s">
        <v>75</v>
      </c>
      <c r="AY204" s="244" t="s">
        <v>159</v>
      </c>
    </row>
    <row r="205" spans="1:65" s="15" customFormat="1" ht="11.25">
      <c r="B205" s="245"/>
      <c r="C205" s="246"/>
      <c r="D205" s="225" t="s">
        <v>169</v>
      </c>
      <c r="E205" s="247" t="s">
        <v>1</v>
      </c>
      <c r="F205" s="248" t="s">
        <v>179</v>
      </c>
      <c r="G205" s="246"/>
      <c r="H205" s="249">
        <v>75.646000000000001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169</v>
      </c>
      <c r="AU205" s="255" t="s">
        <v>88</v>
      </c>
      <c r="AV205" s="15" t="s">
        <v>167</v>
      </c>
      <c r="AW205" s="15" t="s">
        <v>30</v>
      </c>
      <c r="AX205" s="15" t="s">
        <v>82</v>
      </c>
      <c r="AY205" s="255" t="s">
        <v>159</v>
      </c>
    </row>
    <row r="206" spans="1:65" s="2" customFormat="1" ht="24.2" customHeight="1">
      <c r="A206" s="35"/>
      <c r="B206" s="36"/>
      <c r="C206" s="210" t="s">
        <v>215</v>
      </c>
      <c r="D206" s="210" t="s">
        <v>163</v>
      </c>
      <c r="E206" s="211" t="s">
        <v>216</v>
      </c>
      <c r="F206" s="212" t="s">
        <v>217</v>
      </c>
      <c r="G206" s="213" t="s">
        <v>166</v>
      </c>
      <c r="H206" s="214">
        <v>6</v>
      </c>
      <c r="I206" s="215"/>
      <c r="J206" s="216">
        <f>ROUND(I206*H206,2)</f>
        <v>0</v>
      </c>
      <c r="K206" s="217"/>
      <c r="L206" s="38"/>
      <c r="M206" s="218" t="s">
        <v>1</v>
      </c>
      <c r="N206" s="219" t="s">
        <v>41</v>
      </c>
      <c r="O206" s="72"/>
      <c r="P206" s="220">
        <f>O206*H206</f>
        <v>0</v>
      </c>
      <c r="Q206" s="220">
        <v>3.73E-2</v>
      </c>
      <c r="R206" s="220">
        <f>Q206*H206</f>
        <v>0.2238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167</v>
      </c>
      <c r="AT206" s="222" t="s">
        <v>163</v>
      </c>
      <c r="AU206" s="222" t="s">
        <v>88</v>
      </c>
      <c r="AY206" s="17" t="s">
        <v>159</v>
      </c>
      <c r="BE206" s="118">
        <f>IF(N206="základní",J206,0)</f>
        <v>0</v>
      </c>
      <c r="BF206" s="118">
        <f>IF(N206="snížená",J206,0)</f>
        <v>0</v>
      </c>
      <c r="BG206" s="118">
        <f>IF(N206="zákl. přenesená",J206,0)</f>
        <v>0</v>
      </c>
      <c r="BH206" s="118">
        <f>IF(N206="sníž. přenesená",J206,0)</f>
        <v>0</v>
      </c>
      <c r="BI206" s="118">
        <f>IF(N206="nulová",J206,0)</f>
        <v>0</v>
      </c>
      <c r="BJ206" s="17" t="s">
        <v>88</v>
      </c>
      <c r="BK206" s="118">
        <f>ROUND(I206*H206,2)</f>
        <v>0</v>
      </c>
      <c r="BL206" s="17" t="s">
        <v>167</v>
      </c>
      <c r="BM206" s="222" t="s">
        <v>218</v>
      </c>
    </row>
    <row r="207" spans="1:65" s="13" customFormat="1" ht="11.25">
      <c r="B207" s="223"/>
      <c r="C207" s="224"/>
      <c r="D207" s="225" t="s">
        <v>169</v>
      </c>
      <c r="E207" s="226" t="s">
        <v>1</v>
      </c>
      <c r="F207" s="227" t="s">
        <v>219</v>
      </c>
      <c r="G207" s="224"/>
      <c r="H207" s="226" t="s">
        <v>1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AT207" s="233" t="s">
        <v>169</v>
      </c>
      <c r="AU207" s="233" t="s">
        <v>88</v>
      </c>
      <c r="AV207" s="13" t="s">
        <v>82</v>
      </c>
      <c r="AW207" s="13" t="s">
        <v>30</v>
      </c>
      <c r="AX207" s="13" t="s">
        <v>75</v>
      </c>
      <c r="AY207" s="233" t="s">
        <v>159</v>
      </c>
    </row>
    <row r="208" spans="1:65" s="14" customFormat="1" ht="11.25">
      <c r="B208" s="234"/>
      <c r="C208" s="235"/>
      <c r="D208" s="225" t="s">
        <v>169</v>
      </c>
      <c r="E208" s="236" t="s">
        <v>1</v>
      </c>
      <c r="F208" s="237" t="s">
        <v>220</v>
      </c>
      <c r="G208" s="235"/>
      <c r="H208" s="238">
        <v>6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169</v>
      </c>
      <c r="AU208" s="244" t="s">
        <v>88</v>
      </c>
      <c r="AV208" s="14" t="s">
        <v>88</v>
      </c>
      <c r="AW208" s="14" t="s">
        <v>30</v>
      </c>
      <c r="AX208" s="14" t="s">
        <v>75</v>
      </c>
      <c r="AY208" s="244" t="s">
        <v>159</v>
      </c>
    </row>
    <row r="209" spans="1:65" s="15" customFormat="1" ht="11.25">
      <c r="B209" s="245"/>
      <c r="C209" s="246"/>
      <c r="D209" s="225" t="s">
        <v>169</v>
      </c>
      <c r="E209" s="247" t="s">
        <v>1</v>
      </c>
      <c r="F209" s="248" t="s">
        <v>179</v>
      </c>
      <c r="G209" s="246"/>
      <c r="H209" s="249">
        <v>6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AT209" s="255" t="s">
        <v>169</v>
      </c>
      <c r="AU209" s="255" t="s">
        <v>88</v>
      </c>
      <c r="AV209" s="15" t="s">
        <v>167</v>
      </c>
      <c r="AW209" s="15" t="s">
        <v>30</v>
      </c>
      <c r="AX209" s="15" t="s">
        <v>82</v>
      </c>
      <c r="AY209" s="255" t="s">
        <v>159</v>
      </c>
    </row>
    <row r="210" spans="1:65" s="2" customFormat="1" ht="24.2" customHeight="1">
      <c r="A210" s="35"/>
      <c r="B210" s="36"/>
      <c r="C210" s="210" t="s">
        <v>221</v>
      </c>
      <c r="D210" s="210" t="s">
        <v>163</v>
      </c>
      <c r="E210" s="211" t="s">
        <v>222</v>
      </c>
      <c r="F210" s="212" t="s">
        <v>223</v>
      </c>
      <c r="G210" s="213" t="s">
        <v>224</v>
      </c>
      <c r="H210" s="214">
        <v>3</v>
      </c>
      <c r="I210" s="215"/>
      <c r="J210" s="216">
        <f>ROUND(I210*H210,2)</f>
        <v>0</v>
      </c>
      <c r="K210" s="217"/>
      <c r="L210" s="38"/>
      <c r="M210" s="218" t="s">
        <v>1</v>
      </c>
      <c r="N210" s="219" t="s">
        <v>41</v>
      </c>
      <c r="O210" s="72"/>
      <c r="P210" s="220">
        <f>O210*H210</f>
        <v>0</v>
      </c>
      <c r="Q210" s="220">
        <v>3.3999999999999998E-3</v>
      </c>
      <c r="R210" s="220">
        <f>Q210*H210</f>
        <v>1.0199999999999999E-2</v>
      </c>
      <c r="S210" s="220">
        <v>0</v>
      </c>
      <c r="T210" s="22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2" t="s">
        <v>167</v>
      </c>
      <c r="AT210" s="222" t="s">
        <v>163</v>
      </c>
      <c r="AU210" s="222" t="s">
        <v>88</v>
      </c>
      <c r="AY210" s="17" t="s">
        <v>159</v>
      </c>
      <c r="BE210" s="118">
        <f>IF(N210="základní",J210,0)</f>
        <v>0</v>
      </c>
      <c r="BF210" s="118">
        <f>IF(N210="snížená",J210,0)</f>
        <v>0</v>
      </c>
      <c r="BG210" s="118">
        <f>IF(N210="zákl. přenesená",J210,0)</f>
        <v>0</v>
      </c>
      <c r="BH210" s="118">
        <f>IF(N210="sníž. přenesená",J210,0)</f>
        <v>0</v>
      </c>
      <c r="BI210" s="118">
        <f>IF(N210="nulová",J210,0)</f>
        <v>0</v>
      </c>
      <c r="BJ210" s="17" t="s">
        <v>88</v>
      </c>
      <c r="BK210" s="118">
        <f>ROUND(I210*H210,2)</f>
        <v>0</v>
      </c>
      <c r="BL210" s="17" t="s">
        <v>167</v>
      </c>
      <c r="BM210" s="222" t="s">
        <v>225</v>
      </c>
    </row>
    <row r="211" spans="1:65" s="13" customFormat="1" ht="11.25">
      <c r="B211" s="223"/>
      <c r="C211" s="224"/>
      <c r="D211" s="225" t="s">
        <v>169</v>
      </c>
      <c r="E211" s="226" t="s">
        <v>1</v>
      </c>
      <c r="F211" s="227" t="s">
        <v>226</v>
      </c>
      <c r="G211" s="224"/>
      <c r="H211" s="226" t="s">
        <v>1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AT211" s="233" t="s">
        <v>169</v>
      </c>
      <c r="AU211" s="233" t="s">
        <v>88</v>
      </c>
      <c r="AV211" s="13" t="s">
        <v>82</v>
      </c>
      <c r="AW211" s="13" t="s">
        <v>30</v>
      </c>
      <c r="AX211" s="13" t="s">
        <v>75</v>
      </c>
      <c r="AY211" s="233" t="s">
        <v>159</v>
      </c>
    </row>
    <row r="212" spans="1:65" s="13" customFormat="1" ht="11.25">
      <c r="B212" s="223"/>
      <c r="C212" s="224"/>
      <c r="D212" s="225" t="s">
        <v>169</v>
      </c>
      <c r="E212" s="226" t="s">
        <v>1</v>
      </c>
      <c r="F212" s="227" t="s">
        <v>177</v>
      </c>
      <c r="G212" s="224"/>
      <c r="H212" s="226" t="s">
        <v>1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AT212" s="233" t="s">
        <v>169</v>
      </c>
      <c r="AU212" s="233" t="s">
        <v>88</v>
      </c>
      <c r="AV212" s="13" t="s">
        <v>82</v>
      </c>
      <c r="AW212" s="13" t="s">
        <v>30</v>
      </c>
      <c r="AX212" s="13" t="s">
        <v>75</v>
      </c>
      <c r="AY212" s="233" t="s">
        <v>159</v>
      </c>
    </row>
    <row r="213" spans="1:65" s="14" customFormat="1" ht="11.25">
      <c r="B213" s="234"/>
      <c r="C213" s="235"/>
      <c r="D213" s="225" t="s">
        <v>169</v>
      </c>
      <c r="E213" s="236" t="s">
        <v>1</v>
      </c>
      <c r="F213" s="237" t="s">
        <v>82</v>
      </c>
      <c r="G213" s="235"/>
      <c r="H213" s="238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169</v>
      </c>
      <c r="AU213" s="244" t="s">
        <v>88</v>
      </c>
      <c r="AV213" s="14" t="s">
        <v>88</v>
      </c>
      <c r="AW213" s="14" t="s">
        <v>30</v>
      </c>
      <c r="AX213" s="14" t="s">
        <v>75</v>
      </c>
      <c r="AY213" s="244" t="s">
        <v>159</v>
      </c>
    </row>
    <row r="214" spans="1:65" s="13" customFormat="1" ht="11.25">
      <c r="B214" s="223"/>
      <c r="C214" s="224"/>
      <c r="D214" s="225" t="s">
        <v>169</v>
      </c>
      <c r="E214" s="226" t="s">
        <v>1</v>
      </c>
      <c r="F214" s="227" t="s">
        <v>227</v>
      </c>
      <c r="G214" s="224"/>
      <c r="H214" s="226" t="s">
        <v>1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169</v>
      </c>
      <c r="AU214" s="233" t="s">
        <v>88</v>
      </c>
      <c r="AV214" s="13" t="s">
        <v>82</v>
      </c>
      <c r="AW214" s="13" t="s">
        <v>30</v>
      </c>
      <c r="AX214" s="13" t="s">
        <v>75</v>
      </c>
      <c r="AY214" s="233" t="s">
        <v>159</v>
      </c>
    </row>
    <row r="215" spans="1:65" s="14" customFormat="1" ht="11.25">
      <c r="B215" s="234"/>
      <c r="C215" s="235"/>
      <c r="D215" s="225" t="s">
        <v>169</v>
      </c>
      <c r="E215" s="236" t="s">
        <v>1</v>
      </c>
      <c r="F215" s="237" t="s">
        <v>82</v>
      </c>
      <c r="G215" s="235"/>
      <c r="H215" s="238">
        <v>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169</v>
      </c>
      <c r="AU215" s="244" t="s">
        <v>88</v>
      </c>
      <c r="AV215" s="14" t="s">
        <v>88</v>
      </c>
      <c r="AW215" s="14" t="s">
        <v>30</v>
      </c>
      <c r="AX215" s="14" t="s">
        <v>75</v>
      </c>
      <c r="AY215" s="244" t="s">
        <v>159</v>
      </c>
    </row>
    <row r="216" spans="1:65" s="13" customFormat="1" ht="11.25">
      <c r="B216" s="223"/>
      <c r="C216" s="224"/>
      <c r="D216" s="225" t="s">
        <v>169</v>
      </c>
      <c r="E216" s="226" t="s">
        <v>1</v>
      </c>
      <c r="F216" s="227" t="s">
        <v>228</v>
      </c>
      <c r="G216" s="224"/>
      <c r="H216" s="226" t="s">
        <v>1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169</v>
      </c>
      <c r="AU216" s="233" t="s">
        <v>88</v>
      </c>
      <c r="AV216" s="13" t="s">
        <v>82</v>
      </c>
      <c r="AW216" s="13" t="s">
        <v>30</v>
      </c>
      <c r="AX216" s="13" t="s">
        <v>75</v>
      </c>
      <c r="AY216" s="233" t="s">
        <v>159</v>
      </c>
    </row>
    <row r="217" spans="1:65" s="14" customFormat="1" ht="11.25">
      <c r="B217" s="234"/>
      <c r="C217" s="235"/>
      <c r="D217" s="225" t="s">
        <v>169</v>
      </c>
      <c r="E217" s="236" t="s">
        <v>1</v>
      </c>
      <c r="F217" s="237" t="s">
        <v>82</v>
      </c>
      <c r="G217" s="235"/>
      <c r="H217" s="238">
        <v>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169</v>
      </c>
      <c r="AU217" s="244" t="s">
        <v>88</v>
      </c>
      <c r="AV217" s="14" t="s">
        <v>88</v>
      </c>
      <c r="AW217" s="14" t="s">
        <v>30</v>
      </c>
      <c r="AX217" s="14" t="s">
        <v>75</v>
      </c>
      <c r="AY217" s="244" t="s">
        <v>159</v>
      </c>
    </row>
    <row r="218" spans="1:65" s="15" customFormat="1" ht="11.25">
      <c r="B218" s="245"/>
      <c r="C218" s="246"/>
      <c r="D218" s="225" t="s">
        <v>169</v>
      </c>
      <c r="E218" s="247" t="s">
        <v>1</v>
      </c>
      <c r="F218" s="248" t="s">
        <v>179</v>
      </c>
      <c r="G218" s="246"/>
      <c r="H218" s="249">
        <v>3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169</v>
      </c>
      <c r="AU218" s="255" t="s">
        <v>88</v>
      </c>
      <c r="AV218" s="15" t="s">
        <v>167</v>
      </c>
      <c r="AW218" s="15" t="s">
        <v>30</v>
      </c>
      <c r="AX218" s="15" t="s">
        <v>82</v>
      </c>
      <c r="AY218" s="255" t="s">
        <v>159</v>
      </c>
    </row>
    <row r="219" spans="1:65" s="2" customFormat="1" ht="24.2" customHeight="1">
      <c r="A219" s="35"/>
      <c r="B219" s="36"/>
      <c r="C219" s="210" t="s">
        <v>229</v>
      </c>
      <c r="D219" s="210" t="s">
        <v>163</v>
      </c>
      <c r="E219" s="211" t="s">
        <v>230</v>
      </c>
      <c r="F219" s="212" t="s">
        <v>231</v>
      </c>
      <c r="G219" s="213" t="s">
        <v>166</v>
      </c>
      <c r="H219" s="214">
        <v>17.079999999999998</v>
      </c>
      <c r="I219" s="215"/>
      <c r="J219" s="216">
        <f>ROUND(I219*H219,2)</f>
        <v>0</v>
      </c>
      <c r="K219" s="217"/>
      <c r="L219" s="38"/>
      <c r="M219" s="218" t="s">
        <v>1</v>
      </c>
      <c r="N219" s="219" t="s">
        <v>41</v>
      </c>
      <c r="O219" s="72"/>
      <c r="P219" s="220">
        <f>O219*H219</f>
        <v>0</v>
      </c>
      <c r="Q219" s="220">
        <v>1.54E-2</v>
      </c>
      <c r="R219" s="220">
        <f>Q219*H219</f>
        <v>0.26303199999999999</v>
      </c>
      <c r="S219" s="220">
        <v>0</v>
      </c>
      <c r="T219" s="22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2" t="s">
        <v>167</v>
      </c>
      <c r="AT219" s="222" t="s">
        <v>163</v>
      </c>
      <c r="AU219" s="222" t="s">
        <v>88</v>
      </c>
      <c r="AY219" s="17" t="s">
        <v>159</v>
      </c>
      <c r="BE219" s="118">
        <f>IF(N219="základní",J219,0)</f>
        <v>0</v>
      </c>
      <c r="BF219" s="118">
        <f>IF(N219="snížená",J219,0)</f>
        <v>0</v>
      </c>
      <c r="BG219" s="118">
        <f>IF(N219="zákl. přenesená",J219,0)</f>
        <v>0</v>
      </c>
      <c r="BH219" s="118">
        <f>IF(N219="sníž. přenesená",J219,0)</f>
        <v>0</v>
      </c>
      <c r="BI219" s="118">
        <f>IF(N219="nulová",J219,0)</f>
        <v>0</v>
      </c>
      <c r="BJ219" s="17" t="s">
        <v>88</v>
      </c>
      <c r="BK219" s="118">
        <f>ROUND(I219*H219,2)</f>
        <v>0</v>
      </c>
      <c r="BL219" s="17" t="s">
        <v>167</v>
      </c>
      <c r="BM219" s="222" t="s">
        <v>232</v>
      </c>
    </row>
    <row r="220" spans="1:65" s="13" customFormat="1" ht="11.25">
      <c r="B220" s="223"/>
      <c r="C220" s="224"/>
      <c r="D220" s="225" t="s">
        <v>169</v>
      </c>
      <c r="E220" s="226" t="s">
        <v>1</v>
      </c>
      <c r="F220" s="227" t="s">
        <v>194</v>
      </c>
      <c r="G220" s="224"/>
      <c r="H220" s="226" t="s">
        <v>1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AT220" s="233" t="s">
        <v>169</v>
      </c>
      <c r="AU220" s="233" t="s">
        <v>88</v>
      </c>
      <c r="AV220" s="13" t="s">
        <v>82</v>
      </c>
      <c r="AW220" s="13" t="s">
        <v>30</v>
      </c>
      <c r="AX220" s="13" t="s">
        <v>75</v>
      </c>
      <c r="AY220" s="233" t="s">
        <v>159</v>
      </c>
    </row>
    <row r="221" spans="1:65" s="14" customFormat="1" ht="11.25">
      <c r="B221" s="234"/>
      <c r="C221" s="235"/>
      <c r="D221" s="225" t="s">
        <v>169</v>
      </c>
      <c r="E221" s="236" t="s">
        <v>1</v>
      </c>
      <c r="F221" s="237" t="s">
        <v>233</v>
      </c>
      <c r="G221" s="235"/>
      <c r="H221" s="238">
        <v>17.079999999999998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169</v>
      </c>
      <c r="AU221" s="244" t="s">
        <v>88</v>
      </c>
      <c r="AV221" s="14" t="s">
        <v>88</v>
      </c>
      <c r="AW221" s="14" t="s">
        <v>30</v>
      </c>
      <c r="AX221" s="14" t="s">
        <v>75</v>
      </c>
      <c r="AY221" s="244" t="s">
        <v>159</v>
      </c>
    </row>
    <row r="222" spans="1:65" s="15" customFormat="1" ht="11.25">
      <c r="B222" s="245"/>
      <c r="C222" s="246"/>
      <c r="D222" s="225" t="s">
        <v>169</v>
      </c>
      <c r="E222" s="247" t="s">
        <v>1</v>
      </c>
      <c r="F222" s="248" t="s">
        <v>179</v>
      </c>
      <c r="G222" s="246"/>
      <c r="H222" s="249">
        <v>17.079999999999998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169</v>
      </c>
      <c r="AU222" s="255" t="s">
        <v>88</v>
      </c>
      <c r="AV222" s="15" t="s">
        <v>167</v>
      </c>
      <c r="AW222" s="15" t="s">
        <v>30</v>
      </c>
      <c r="AX222" s="15" t="s">
        <v>82</v>
      </c>
      <c r="AY222" s="255" t="s">
        <v>159</v>
      </c>
    </row>
    <row r="223" spans="1:65" s="12" customFormat="1" ht="22.9" customHeight="1">
      <c r="B223" s="194"/>
      <c r="C223" s="195"/>
      <c r="D223" s="196" t="s">
        <v>74</v>
      </c>
      <c r="E223" s="208" t="s">
        <v>234</v>
      </c>
      <c r="F223" s="208" t="s">
        <v>235</v>
      </c>
      <c r="G223" s="195"/>
      <c r="H223" s="195"/>
      <c r="I223" s="198"/>
      <c r="J223" s="209">
        <f>BK223</f>
        <v>0</v>
      </c>
      <c r="K223" s="195"/>
      <c r="L223" s="200"/>
      <c r="M223" s="201"/>
      <c r="N223" s="202"/>
      <c r="O223" s="202"/>
      <c r="P223" s="203">
        <f>SUM(P224:P282)</f>
        <v>0</v>
      </c>
      <c r="Q223" s="202"/>
      <c r="R223" s="203">
        <f>SUM(R224:R282)</f>
        <v>5.1428400000000001E-3</v>
      </c>
      <c r="S223" s="202"/>
      <c r="T223" s="204">
        <f>SUM(T224:T282)</f>
        <v>1.0316799999999999</v>
      </c>
      <c r="AR223" s="205" t="s">
        <v>82</v>
      </c>
      <c r="AT223" s="206" t="s">
        <v>74</v>
      </c>
      <c r="AU223" s="206" t="s">
        <v>82</v>
      </c>
      <c r="AY223" s="205" t="s">
        <v>159</v>
      </c>
      <c r="BK223" s="207">
        <f>SUM(BK224:BK282)</f>
        <v>0</v>
      </c>
    </row>
    <row r="224" spans="1:65" s="2" customFormat="1" ht="24.2" customHeight="1">
      <c r="A224" s="35"/>
      <c r="B224" s="36"/>
      <c r="C224" s="210" t="s">
        <v>82</v>
      </c>
      <c r="D224" s="210" t="s">
        <v>163</v>
      </c>
      <c r="E224" s="211" t="s">
        <v>236</v>
      </c>
      <c r="F224" s="212" t="s">
        <v>237</v>
      </c>
      <c r="G224" s="213" t="s">
        <v>166</v>
      </c>
      <c r="H224" s="214">
        <v>128.571</v>
      </c>
      <c r="I224" s="215"/>
      <c r="J224" s="216">
        <f>ROUND(I224*H224,2)</f>
        <v>0</v>
      </c>
      <c r="K224" s="217"/>
      <c r="L224" s="38"/>
      <c r="M224" s="218" t="s">
        <v>1</v>
      </c>
      <c r="N224" s="219" t="s">
        <v>41</v>
      </c>
      <c r="O224" s="72"/>
      <c r="P224" s="220">
        <f>O224*H224</f>
        <v>0</v>
      </c>
      <c r="Q224" s="220">
        <v>4.0000000000000003E-5</v>
      </c>
      <c r="R224" s="220">
        <f>Q224*H224</f>
        <v>5.1428400000000001E-3</v>
      </c>
      <c r="S224" s="220">
        <v>0</v>
      </c>
      <c r="T224" s="22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2" t="s">
        <v>167</v>
      </c>
      <c r="AT224" s="222" t="s">
        <v>163</v>
      </c>
      <c r="AU224" s="222" t="s">
        <v>88</v>
      </c>
      <c r="AY224" s="17" t="s">
        <v>159</v>
      </c>
      <c r="BE224" s="118">
        <f>IF(N224="základní",J224,0)</f>
        <v>0</v>
      </c>
      <c r="BF224" s="118">
        <f>IF(N224="snížená",J224,0)</f>
        <v>0</v>
      </c>
      <c r="BG224" s="118">
        <f>IF(N224="zákl. přenesená",J224,0)</f>
        <v>0</v>
      </c>
      <c r="BH224" s="118">
        <f>IF(N224="sníž. přenesená",J224,0)</f>
        <v>0</v>
      </c>
      <c r="BI224" s="118">
        <f>IF(N224="nulová",J224,0)</f>
        <v>0</v>
      </c>
      <c r="BJ224" s="17" t="s">
        <v>88</v>
      </c>
      <c r="BK224" s="118">
        <f>ROUND(I224*H224,2)</f>
        <v>0</v>
      </c>
      <c r="BL224" s="17" t="s">
        <v>167</v>
      </c>
      <c r="BM224" s="222" t="s">
        <v>238</v>
      </c>
    </row>
    <row r="225" spans="2:51" s="13" customFormat="1" ht="11.25">
      <c r="B225" s="223"/>
      <c r="C225" s="224"/>
      <c r="D225" s="225" t="s">
        <v>169</v>
      </c>
      <c r="E225" s="226" t="s">
        <v>1</v>
      </c>
      <c r="F225" s="227" t="s">
        <v>177</v>
      </c>
      <c r="G225" s="224"/>
      <c r="H225" s="226" t="s">
        <v>1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AT225" s="233" t="s">
        <v>169</v>
      </c>
      <c r="AU225" s="233" t="s">
        <v>88</v>
      </c>
      <c r="AV225" s="13" t="s">
        <v>82</v>
      </c>
      <c r="AW225" s="13" t="s">
        <v>30</v>
      </c>
      <c r="AX225" s="13" t="s">
        <v>75</v>
      </c>
      <c r="AY225" s="233" t="s">
        <v>159</v>
      </c>
    </row>
    <row r="226" spans="2:51" s="14" customFormat="1" ht="11.25">
      <c r="B226" s="234"/>
      <c r="C226" s="235"/>
      <c r="D226" s="225" t="s">
        <v>169</v>
      </c>
      <c r="E226" s="236" t="s">
        <v>1</v>
      </c>
      <c r="F226" s="237" t="s">
        <v>178</v>
      </c>
      <c r="G226" s="235"/>
      <c r="H226" s="238">
        <v>11.75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169</v>
      </c>
      <c r="AU226" s="244" t="s">
        <v>88</v>
      </c>
      <c r="AV226" s="14" t="s">
        <v>88</v>
      </c>
      <c r="AW226" s="14" t="s">
        <v>30</v>
      </c>
      <c r="AX226" s="14" t="s">
        <v>75</v>
      </c>
      <c r="AY226" s="244" t="s">
        <v>159</v>
      </c>
    </row>
    <row r="227" spans="2:51" s="13" customFormat="1" ht="11.25">
      <c r="B227" s="223"/>
      <c r="C227" s="224"/>
      <c r="D227" s="225" t="s">
        <v>169</v>
      </c>
      <c r="E227" s="226" t="s">
        <v>1</v>
      </c>
      <c r="F227" s="227" t="s">
        <v>228</v>
      </c>
      <c r="G227" s="224"/>
      <c r="H227" s="226" t="s">
        <v>1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AT227" s="233" t="s">
        <v>169</v>
      </c>
      <c r="AU227" s="233" t="s">
        <v>88</v>
      </c>
      <c r="AV227" s="13" t="s">
        <v>82</v>
      </c>
      <c r="AW227" s="13" t="s">
        <v>30</v>
      </c>
      <c r="AX227" s="13" t="s">
        <v>75</v>
      </c>
      <c r="AY227" s="233" t="s">
        <v>159</v>
      </c>
    </row>
    <row r="228" spans="2:51" s="14" customFormat="1" ht="11.25">
      <c r="B228" s="234"/>
      <c r="C228" s="235"/>
      <c r="D228" s="225" t="s">
        <v>169</v>
      </c>
      <c r="E228" s="236" t="s">
        <v>1</v>
      </c>
      <c r="F228" s="237" t="s">
        <v>239</v>
      </c>
      <c r="G228" s="235"/>
      <c r="H228" s="238">
        <v>4.1109999999999998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169</v>
      </c>
      <c r="AU228" s="244" t="s">
        <v>88</v>
      </c>
      <c r="AV228" s="14" t="s">
        <v>88</v>
      </c>
      <c r="AW228" s="14" t="s">
        <v>30</v>
      </c>
      <c r="AX228" s="14" t="s">
        <v>75</v>
      </c>
      <c r="AY228" s="244" t="s">
        <v>159</v>
      </c>
    </row>
    <row r="229" spans="2:51" s="13" customFormat="1" ht="11.25">
      <c r="B229" s="223"/>
      <c r="C229" s="224"/>
      <c r="D229" s="225" t="s">
        <v>169</v>
      </c>
      <c r="E229" s="226" t="s">
        <v>1</v>
      </c>
      <c r="F229" s="227" t="s">
        <v>240</v>
      </c>
      <c r="G229" s="224"/>
      <c r="H229" s="226" t="s">
        <v>1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AT229" s="233" t="s">
        <v>169</v>
      </c>
      <c r="AU229" s="233" t="s">
        <v>88</v>
      </c>
      <c r="AV229" s="13" t="s">
        <v>82</v>
      </c>
      <c r="AW229" s="13" t="s">
        <v>30</v>
      </c>
      <c r="AX229" s="13" t="s">
        <v>75</v>
      </c>
      <c r="AY229" s="233" t="s">
        <v>159</v>
      </c>
    </row>
    <row r="230" spans="2:51" s="14" customFormat="1" ht="11.25">
      <c r="B230" s="234"/>
      <c r="C230" s="235"/>
      <c r="D230" s="225" t="s">
        <v>169</v>
      </c>
      <c r="E230" s="236" t="s">
        <v>1</v>
      </c>
      <c r="F230" s="237" t="s">
        <v>241</v>
      </c>
      <c r="G230" s="235"/>
      <c r="H230" s="238">
        <v>2.0590000000000002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169</v>
      </c>
      <c r="AU230" s="244" t="s">
        <v>88</v>
      </c>
      <c r="AV230" s="14" t="s">
        <v>88</v>
      </c>
      <c r="AW230" s="14" t="s">
        <v>30</v>
      </c>
      <c r="AX230" s="14" t="s">
        <v>75</v>
      </c>
      <c r="AY230" s="244" t="s">
        <v>159</v>
      </c>
    </row>
    <row r="231" spans="2:51" s="13" customFormat="1" ht="11.25">
      <c r="B231" s="223"/>
      <c r="C231" s="224"/>
      <c r="D231" s="225" t="s">
        <v>169</v>
      </c>
      <c r="E231" s="226" t="s">
        <v>1</v>
      </c>
      <c r="F231" s="227" t="s">
        <v>206</v>
      </c>
      <c r="G231" s="224"/>
      <c r="H231" s="226" t="s">
        <v>1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AT231" s="233" t="s">
        <v>169</v>
      </c>
      <c r="AU231" s="233" t="s">
        <v>88</v>
      </c>
      <c r="AV231" s="13" t="s">
        <v>82</v>
      </c>
      <c r="AW231" s="13" t="s">
        <v>30</v>
      </c>
      <c r="AX231" s="13" t="s">
        <v>75</v>
      </c>
      <c r="AY231" s="233" t="s">
        <v>159</v>
      </c>
    </row>
    <row r="232" spans="2:51" s="14" customFormat="1" ht="22.5">
      <c r="B232" s="234"/>
      <c r="C232" s="235"/>
      <c r="D232" s="225" t="s">
        <v>169</v>
      </c>
      <c r="E232" s="236" t="s">
        <v>1</v>
      </c>
      <c r="F232" s="237" t="s">
        <v>242</v>
      </c>
      <c r="G232" s="235"/>
      <c r="H232" s="238">
        <v>21.007999999999999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169</v>
      </c>
      <c r="AU232" s="244" t="s">
        <v>88</v>
      </c>
      <c r="AV232" s="14" t="s">
        <v>88</v>
      </c>
      <c r="AW232" s="14" t="s">
        <v>30</v>
      </c>
      <c r="AX232" s="14" t="s">
        <v>75</v>
      </c>
      <c r="AY232" s="244" t="s">
        <v>159</v>
      </c>
    </row>
    <row r="233" spans="2:51" s="13" customFormat="1" ht="11.25">
      <c r="B233" s="223"/>
      <c r="C233" s="224"/>
      <c r="D233" s="225" t="s">
        <v>169</v>
      </c>
      <c r="E233" s="226" t="s">
        <v>1</v>
      </c>
      <c r="F233" s="227" t="s">
        <v>243</v>
      </c>
      <c r="G233" s="224"/>
      <c r="H233" s="226" t="s">
        <v>1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AT233" s="233" t="s">
        <v>169</v>
      </c>
      <c r="AU233" s="233" t="s">
        <v>88</v>
      </c>
      <c r="AV233" s="13" t="s">
        <v>82</v>
      </c>
      <c r="AW233" s="13" t="s">
        <v>30</v>
      </c>
      <c r="AX233" s="13" t="s">
        <v>75</v>
      </c>
      <c r="AY233" s="233" t="s">
        <v>159</v>
      </c>
    </row>
    <row r="234" spans="2:51" s="14" customFormat="1" ht="11.25">
      <c r="B234" s="234"/>
      <c r="C234" s="235"/>
      <c r="D234" s="225" t="s">
        <v>169</v>
      </c>
      <c r="E234" s="236" t="s">
        <v>1</v>
      </c>
      <c r="F234" s="237" t="s">
        <v>244</v>
      </c>
      <c r="G234" s="235"/>
      <c r="H234" s="238">
        <v>6.2629999999999999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169</v>
      </c>
      <c r="AU234" s="244" t="s">
        <v>88</v>
      </c>
      <c r="AV234" s="14" t="s">
        <v>88</v>
      </c>
      <c r="AW234" s="14" t="s">
        <v>30</v>
      </c>
      <c r="AX234" s="14" t="s">
        <v>75</v>
      </c>
      <c r="AY234" s="244" t="s">
        <v>159</v>
      </c>
    </row>
    <row r="235" spans="2:51" s="13" customFormat="1" ht="11.25">
      <c r="B235" s="223"/>
      <c r="C235" s="224"/>
      <c r="D235" s="225" t="s">
        <v>169</v>
      </c>
      <c r="E235" s="226" t="s">
        <v>1</v>
      </c>
      <c r="F235" s="227" t="s">
        <v>245</v>
      </c>
      <c r="G235" s="224"/>
      <c r="H235" s="226" t="s">
        <v>1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169</v>
      </c>
      <c r="AU235" s="233" t="s">
        <v>88</v>
      </c>
      <c r="AV235" s="13" t="s">
        <v>82</v>
      </c>
      <c r="AW235" s="13" t="s">
        <v>30</v>
      </c>
      <c r="AX235" s="13" t="s">
        <v>75</v>
      </c>
      <c r="AY235" s="233" t="s">
        <v>159</v>
      </c>
    </row>
    <row r="236" spans="2:51" s="14" customFormat="1" ht="11.25">
      <c r="B236" s="234"/>
      <c r="C236" s="235"/>
      <c r="D236" s="225" t="s">
        <v>169</v>
      </c>
      <c r="E236" s="236" t="s">
        <v>1</v>
      </c>
      <c r="F236" s="237" t="s">
        <v>246</v>
      </c>
      <c r="G236" s="235"/>
      <c r="H236" s="238">
        <v>29.021000000000001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AT236" s="244" t="s">
        <v>169</v>
      </c>
      <c r="AU236" s="244" t="s">
        <v>88</v>
      </c>
      <c r="AV236" s="14" t="s">
        <v>88</v>
      </c>
      <c r="AW236" s="14" t="s">
        <v>30</v>
      </c>
      <c r="AX236" s="14" t="s">
        <v>75</v>
      </c>
      <c r="AY236" s="244" t="s">
        <v>159</v>
      </c>
    </row>
    <row r="237" spans="2:51" s="13" customFormat="1" ht="11.25">
      <c r="B237" s="223"/>
      <c r="C237" s="224"/>
      <c r="D237" s="225" t="s">
        <v>169</v>
      </c>
      <c r="E237" s="226" t="s">
        <v>1</v>
      </c>
      <c r="F237" s="227" t="s">
        <v>247</v>
      </c>
      <c r="G237" s="224"/>
      <c r="H237" s="226" t="s">
        <v>1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AT237" s="233" t="s">
        <v>169</v>
      </c>
      <c r="AU237" s="233" t="s">
        <v>88</v>
      </c>
      <c r="AV237" s="13" t="s">
        <v>82</v>
      </c>
      <c r="AW237" s="13" t="s">
        <v>30</v>
      </c>
      <c r="AX237" s="13" t="s">
        <v>75</v>
      </c>
      <c r="AY237" s="233" t="s">
        <v>159</v>
      </c>
    </row>
    <row r="238" spans="2:51" s="14" customFormat="1" ht="11.25">
      <c r="B238" s="234"/>
      <c r="C238" s="235"/>
      <c r="D238" s="225" t="s">
        <v>169</v>
      </c>
      <c r="E238" s="236" t="s">
        <v>1</v>
      </c>
      <c r="F238" s="237" t="s">
        <v>248</v>
      </c>
      <c r="G238" s="235"/>
      <c r="H238" s="238">
        <v>0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AT238" s="244" t="s">
        <v>169</v>
      </c>
      <c r="AU238" s="244" t="s">
        <v>88</v>
      </c>
      <c r="AV238" s="14" t="s">
        <v>88</v>
      </c>
      <c r="AW238" s="14" t="s">
        <v>30</v>
      </c>
      <c r="AX238" s="14" t="s">
        <v>75</v>
      </c>
      <c r="AY238" s="244" t="s">
        <v>159</v>
      </c>
    </row>
    <row r="239" spans="2:51" s="13" customFormat="1" ht="11.25">
      <c r="B239" s="223"/>
      <c r="C239" s="224"/>
      <c r="D239" s="225" t="s">
        <v>169</v>
      </c>
      <c r="E239" s="226" t="s">
        <v>1</v>
      </c>
      <c r="F239" s="227" t="s">
        <v>249</v>
      </c>
      <c r="G239" s="224"/>
      <c r="H239" s="226" t="s">
        <v>1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AT239" s="233" t="s">
        <v>169</v>
      </c>
      <c r="AU239" s="233" t="s">
        <v>88</v>
      </c>
      <c r="AV239" s="13" t="s">
        <v>82</v>
      </c>
      <c r="AW239" s="13" t="s">
        <v>30</v>
      </c>
      <c r="AX239" s="13" t="s">
        <v>75</v>
      </c>
      <c r="AY239" s="233" t="s">
        <v>159</v>
      </c>
    </row>
    <row r="240" spans="2:51" s="14" customFormat="1" ht="11.25">
      <c r="B240" s="234"/>
      <c r="C240" s="235"/>
      <c r="D240" s="225" t="s">
        <v>169</v>
      </c>
      <c r="E240" s="236" t="s">
        <v>1</v>
      </c>
      <c r="F240" s="237" t="s">
        <v>250</v>
      </c>
      <c r="G240" s="235"/>
      <c r="H240" s="238">
        <v>21.597999999999999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169</v>
      </c>
      <c r="AU240" s="244" t="s">
        <v>88</v>
      </c>
      <c r="AV240" s="14" t="s">
        <v>88</v>
      </c>
      <c r="AW240" s="14" t="s">
        <v>30</v>
      </c>
      <c r="AX240" s="14" t="s">
        <v>75</v>
      </c>
      <c r="AY240" s="244" t="s">
        <v>159</v>
      </c>
    </row>
    <row r="241" spans="1:65" s="13" customFormat="1" ht="11.25">
      <c r="B241" s="223"/>
      <c r="C241" s="224"/>
      <c r="D241" s="225" t="s">
        <v>169</v>
      </c>
      <c r="E241" s="226" t="s">
        <v>1</v>
      </c>
      <c r="F241" s="227" t="s">
        <v>251</v>
      </c>
      <c r="G241" s="224"/>
      <c r="H241" s="226" t="s">
        <v>1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AT241" s="233" t="s">
        <v>169</v>
      </c>
      <c r="AU241" s="233" t="s">
        <v>88</v>
      </c>
      <c r="AV241" s="13" t="s">
        <v>82</v>
      </c>
      <c r="AW241" s="13" t="s">
        <v>30</v>
      </c>
      <c r="AX241" s="13" t="s">
        <v>75</v>
      </c>
      <c r="AY241" s="233" t="s">
        <v>159</v>
      </c>
    </row>
    <row r="242" spans="1:65" s="14" customFormat="1" ht="11.25">
      <c r="B242" s="234"/>
      <c r="C242" s="235"/>
      <c r="D242" s="225" t="s">
        <v>169</v>
      </c>
      <c r="E242" s="236" t="s">
        <v>1</v>
      </c>
      <c r="F242" s="237" t="s">
        <v>252</v>
      </c>
      <c r="G242" s="235"/>
      <c r="H242" s="238">
        <v>18.536000000000001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169</v>
      </c>
      <c r="AU242" s="244" t="s">
        <v>88</v>
      </c>
      <c r="AV242" s="14" t="s">
        <v>88</v>
      </c>
      <c r="AW242" s="14" t="s">
        <v>30</v>
      </c>
      <c r="AX242" s="14" t="s">
        <v>75</v>
      </c>
      <c r="AY242" s="244" t="s">
        <v>159</v>
      </c>
    </row>
    <row r="243" spans="1:65" s="13" customFormat="1" ht="11.25">
      <c r="B243" s="223"/>
      <c r="C243" s="224"/>
      <c r="D243" s="225" t="s">
        <v>169</v>
      </c>
      <c r="E243" s="226" t="s">
        <v>1</v>
      </c>
      <c r="F243" s="227" t="s">
        <v>253</v>
      </c>
      <c r="G243" s="224"/>
      <c r="H243" s="226" t="s">
        <v>1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AT243" s="233" t="s">
        <v>169</v>
      </c>
      <c r="AU243" s="233" t="s">
        <v>88</v>
      </c>
      <c r="AV243" s="13" t="s">
        <v>82</v>
      </c>
      <c r="AW243" s="13" t="s">
        <v>30</v>
      </c>
      <c r="AX243" s="13" t="s">
        <v>75</v>
      </c>
      <c r="AY243" s="233" t="s">
        <v>159</v>
      </c>
    </row>
    <row r="244" spans="1:65" s="14" customFormat="1" ht="11.25">
      <c r="B244" s="234"/>
      <c r="C244" s="235"/>
      <c r="D244" s="225" t="s">
        <v>169</v>
      </c>
      <c r="E244" s="236" t="s">
        <v>1</v>
      </c>
      <c r="F244" s="237" t="s">
        <v>254</v>
      </c>
      <c r="G244" s="235"/>
      <c r="H244" s="238">
        <v>9.4169999999999998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AT244" s="244" t="s">
        <v>169</v>
      </c>
      <c r="AU244" s="244" t="s">
        <v>88</v>
      </c>
      <c r="AV244" s="14" t="s">
        <v>88</v>
      </c>
      <c r="AW244" s="14" t="s">
        <v>30</v>
      </c>
      <c r="AX244" s="14" t="s">
        <v>75</v>
      </c>
      <c r="AY244" s="244" t="s">
        <v>159</v>
      </c>
    </row>
    <row r="245" spans="1:65" s="13" customFormat="1" ht="11.25">
      <c r="B245" s="223"/>
      <c r="C245" s="224"/>
      <c r="D245" s="225" t="s">
        <v>169</v>
      </c>
      <c r="E245" s="226" t="s">
        <v>1</v>
      </c>
      <c r="F245" s="227" t="s">
        <v>255</v>
      </c>
      <c r="G245" s="224"/>
      <c r="H245" s="226" t="s">
        <v>1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AT245" s="233" t="s">
        <v>169</v>
      </c>
      <c r="AU245" s="233" t="s">
        <v>88</v>
      </c>
      <c r="AV245" s="13" t="s">
        <v>82</v>
      </c>
      <c r="AW245" s="13" t="s">
        <v>30</v>
      </c>
      <c r="AX245" s="13" t="s">
        <v>75</v>
      </c>
      <c r="AY245" s="233" t="s">
        <v>159</v>
      </c>
    </row>
    <row r="246" spans="1:65" s="14" customFormat="1" ht="11.25">
      <c r="B246" s="234"/>
      <c r="C246" s="235"/>
      <c r="D246" s="225" t="s">
        <v>169</v>
      </c>
      <c r="E246" s="236" t="s">
        <v>1</v>
      </c>
      <c r="F246" s="237" t="s">
        <v>256</v>
      </c>
      <c r="G246" s="235"/>
      <c r="H246" s="238">
        <v>4.8079999999999998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169</v>
      </c>
      <c r="AU246" s="244" t="s">
        <v>88</v>
      </c>
      <c r="AV246" s="14" t="s">
        <v>88</v>
      </c>
      <c r="AW246" s="14" t="s">
        <v>30</v>
      </c>
      <c r="AX246" s="14" t="s">
        <v>75</v>
      </c>
      <c r="AY246" s="244" t="s">
        <v>159</v>
      </c>
    </row>
    <row r="247" spans="1:65" s="15" customFormat="1" ht="11.25">
      <c r="B247" s="245"/>
      <c r="C247" s="246"/>
      <c r="D247" s="225" t="s">
        <v>169</v>
      </c>
      <c r="E247" s="247" t="s">
        <v>1</v>
      </c>
      <c r="F247" s="248" t="s">
        <v>179</v>
      </c>
      <c r="G247" s="246"/>
      <c r="H247" s="249">
        <v>128.571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169</v>
      </c>
      <c r="AU247" s="255" t="s">
        <v>88</v>
      </c>
      <c r="AV247" s="15" t="s">
        <v>167</v>
      </c>
      <c r="AW247" s="15" t="s">
        <v>30</v>
      </c>
      <c r="AX247" s="15" t="s">
        <v>82</v>
      </c>
      <c r="AY247" s="255" t="s">
        <v>159</v>
      </c>
    </row>
    <row r="248" spans="1:65" s="2" customFormat="1" ht="14.45" customHeight="1">
      <c r="A248" s="35"/>
      <c r="B248" s="36"/>
      <c r="C248" s="210" t="s">
        <v>257</v>
      </c>
      <c r="D248" s="210" t="s">
        <v>163</v>
      </c>
      <c r="E248" s="211" t="s">
        <v>258</v>
      </c>
      <c r="F248" s="212" t="s">
        <v>259</v>
      </c>
      <c r="G248" s="213" t="s">
        <v>166</v>
      </c>
      <c r="H248" s="214">
        <v>300</v>
      </c>
      <c r="I248" s="215"/>
      <c r="J248" s="216">
        <f>ROUND(I248*H248,2)</f>
        <v>0</v>
      </c>
      <c r="K248" s="217"/>
      <c r="L248" s="38"/>
      <c r="M248" s="218" t="s">
        <v>1</v>
      </c>
      <c r="N248" s="219" t="s">
        <v>41</v>
      </c>
      <c r="O248" s="72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2" t="s">
        <v>167</v>
      </c>
      <c r="AT248" s="222" t="s">
        <v>163</v>
      </c>
      <c r="AU248" s="222" t="s">
        <v>88</v>
      </c>
      <c r="AY248" s="17" t="s">
        <v>159</v>
      </c>
      <c r="BE248" s="118">
        <f>IF(N248="základní",J248,0)</f>
        <v>0</v>
      </c>
      <c r="BF248" s="118">
        <f>IF(N248="snížená",J248,0)</f>
        <v>0</v>
      </c>
      <c r="BG248" s="118">
        <f>IF(N248="zákl. přenesená",J248,0)</f>
        <v>0</v>
      </c>
      <c r="BH248" s="118">
        <f>IF(N248="sníž. přenesená",J248,0)</f>
        <v>0</v>
      </c>
      <c r="BI248" s="118">
        <f>IF(N248="nulová",J248,0)</f>
        <v>0</v>
      </c>
      <c r="BJ248" s="17" t="s">
        <v>88</v>
      </c>
      <c r="BK248" s="118">
        <f>ROUND(I248*H248,2)</f>
        <v>0</v>
      </c>
      <c r="BL248" s="17" t="s">
        <v>167</v>
      </c>
      <c r="BM248" s="222" t="s">
        <v>260</v>
      </c>
    </row>
    <row r="249" spans="1:65" s="13" customFormat="1" ht="11.25">
      <c r="B249" s="223"/>
      <c r="C249" s="224"/>
      <c r="D249" s="225" t="s">
        <v>169</v>
      </c>
      <c r="E249" s="226" t="s">
        <v>1</v>
      </c>
      <c r="F249" s="227" t="s">
        <v>261</v>
      </c>
      <c r="G249" s="224"/>
      <c r="H249" s="226" t="s">
        <v>1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AT249" s="233" t="s">
        <v>169</v>
      </c>
      <c r="AU249" s="233" t="s">
        <v>88</v>
      </c>
      <c r="AV249" s="13" t="s">
        <v>82</v>
      </c>
      <c r="AW249" s="13" t="s">
        <v>30</v>
      </c>
      <c r="AX249" s="13" t="s">
        <v>75</v>
      </c>
      <c r="AY249" s="233" t="s">
        <v>159</v>
      </c>
    </row>
    <row r="250" spans="1:65" s="14" customFormat="1" ht="11.25">
      <c r="B250" s="234"/>
      <c r="C250" s="235"/>
      <c r="D250" s="225" t="s">
        <v>169</v>
      </c>
      <c r="E250" s="236" t="s">
        <v>1</v>
      </c>
      <c r="F250" s="237" t="s">
        <v>262</v>
      </c>
      <c r="G250" s="235"/>
      <c r="H250" s="238">
        <v>300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169</v>
      </c>
      <c r="AU250" s="244" t="s">
        <v>88</v>
      </c>
      <c r="AV250" s="14" t="s">
        <v>88</v>
      </c>
      <c r="AW250" s="14" t="s">
        <v>30</v>
      </c>
      <c r="AX250" s="14" t="s">
        <v>82</v>
      </c>
      <c r="AY250" s="244" t="s">
        <v>159</v>
      </c>
    </row>
    <row r="251" spans="1:65" s="2" customFormat="1" ht="14.45" customHeight="1">
      <c r="A251" s="35"/>
      <c r="B251" s="36"/>
      <c r="C251" s="210" t="s">
        <v>263</v>
      </c>
      <c r="D251" s="210" t="s">
        <v>163</v>
      </c>
      <c r="E251" s="211" t="s">
        <v>264</v>
      </c>
      <c r="F251" s="212" t="s">
        <v>265</v>
      </c>
      <c r="G251" s="213" t="s">
        <v>166</v>
      </c>
      <c r="H251" s="214">
        <v>22.123999999999999</v>
      </c>
      <c r="I251" s="215"/>
      <c r="J251" s="216">
        <f>ROUND(I251*H251,2)</f>
        <v>0</v>
      </c>
      <c r="K251" s="217"/>
      <c r="L251" s="38"/>
      <c r="M251" s="218" t="s">
        <v>1</v>
      </c>
      <c r="N251" s="219" t="s">
        <v>41</v>
      </c>
      <c r="O251" s="72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2" t="s">
        <v>167</v>
      </c>
      <c r="AT251" s="222" t="s">
        <v>163</v>
      </c>
      <c r="AU251" s="222" t="s">
        <v>88</v>
      </c>
      <c r="AY251" s="17" t="s">
        <v>159</v>
      </c>
      <c r="BE251" s="118">
        <f>IF(N251="základní",J251,0)</f>
        <v>0</v>
      </c>
      <c r="BF251" s="118">
        <f>IF(N251="snížená",J251,0)</f>
        <v>0</v>
      </c>
      <c r="BG251" s="118">
        <f>IF(N251="zákl. přenesená",J251,0)</f>
        <v>0</v>
      </c>
      <c r="BH251" s="118">
        <f>IF(N251="sníž. přenesená",J251,0)</f>
        <v>0</v>
      </c>
      <c r="BI251" s="118">
        <f>IF(N251="nulová",J251,0)</f>
        <v>0</v>
      </c>
      <c r="BJ251" s="17" t="s">
        <v>88</v>
      </c>
      <c r="BK251" s="118">
        <f>ROUND(I251*H251,2)</f>
        <v>0</v>
      </c>
      <c r="BL251" s="17" t="s">
        <v>167</v>
      </c>
      <c r="BM251" s="222" t="s">
        <v>266</v>
      </c>
    </row>
    <row r="252" spans="1:65" s="13" customFormat="1" ht="11.25">
      <c r="B252" s="223"/>
      <c r="C252" s="224"/>
      <c r="D252" s="225" t="s">
        <v>169</v>
      </c>
      <c r="E252" s="226" t="s">
        <v>1</v>
      </c>
      <c r="F252" s="227" t="s">
        <v>177</v>
      </c>
      <c r="G252" s="224"/>
      <c r="H252" s="226" t="s">
        <v>1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AT252" s="233" t="s">
        <v>169</v>
      </c>
      <c r="AU252" s="233" t="s">
        <v>88</v>
      </c>
      <c r="AV252" s="13" t="s">
        <v>82</v>
      </c>
      <c r="AW252" s="13" t="s">
        <v>30</v>
      </c>
      <c r="AX252" s="13" t="s">
        <v>75</v>
      </c>
      <c r="AY252" s="233" t="s">
        <v>159</v>
      </c>
    </row>
    <row r="253" spans="1:65" s="14" customFormat="1" ht="11.25">
      <c r="B253" s="234"/>
      <c r="C253" s="235"/>
      <c r="D253" s="225" t="s">
        <v>169</v>
      </c>
      <c r="E253" s="236" t="s">
        <v>1</v>
      </c>
      <c r="F253" s="237" t="s">
        <v>178</v>
      </c>
      <c r="G253" s="235"/>
      <c r="H253" s="238">
        <v>11.75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AT253" s="244" t="s">
        <v>169</v>
      </c>
      <c r="AU253" s="244" t="s">
        <v>88</v>
      </c>
      <c r="AV253" s="14" t="s">
        <v>88</v>
      </c>
      <c r="AW253" s="14" t="s">
        <v>30</v>
      </c>
      <c r="AX253" s="14" t="s">
        <v>75</v>
      </c>
      <c r="AY253" s="244" t="s">
        <v>159</v>
      </c>
    </row>
    <row r="254" spans="1:65" s="13" customFormat="1" ht="11.25">
      <c r="B254" s="223"/>
      <c r="C254" s="224"/>
      <c r="D254" s="225" t="s">
        <v>169</v>
      </c>
      <c r="E254" s="226" t="s">
        <v>1</v>
      </c>
      <c r="F254" s="227" t="s">
        <v>228</v>
      </c>
      <c r="G254" s="224"/>
      <c r="H254" s="226" t="s">
        <v>1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AT254" s="233" t="s">
        <v>169</v>
      </c>
      <c r="AU254" s="233" t="s">
        <v>88</v>
      </c>
      <c r="AV254" s="13" t="s">
        <v>82</v>
      </c>
      <c r="AW254" s="13" t="s">
        <v>30</v>
      </c>
      <c r="AX254" s="13" t="s">
        <v>75</v>
      </c>
      <c r="AY254" s="233" t="s">
        <v>159</v>
      </c>
    </row>
    <row r="255" spans="1:65" s="14" customFormat="1" ht="11.25">
      <c r="B255" s="234"/>
      <c r="C255" s="235"/>
      <c r="D255" s="225" t="s">
        <v>169</v>
      </c>
      <c r="E255" s="236" t="s">
        <v>1</v>
      </c>
      <c r="F255" s="237" t="s">
        <v>239</v>
      </c>
      <c r="G255" s="235"/>
      <c r="H255" s="238">
        <v>4.1109999999999998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AT255" s="244" t="s">
        <v>169</v>
      </c>
      <c r="AU255" s="244" t="s">
        <v>88</v>
      </c>
      <c r="AV255" s="14" t="s">
        <v>88</v>
      </c>
      <c r="AW255" s="14" t="s">
        <v>30</v>
      </c>
      <c r="AX255" s="14" t="s">
        <v>75</v>
      </c>
      <c r="AY255" s="244" t="s">
        <v>159</v>
      </c>
    </row>
    <row r="256" spans="1:65" s="13" customFormat="1" ht="11.25">
      <c r="B256" s="223"/>
      <c r="C256" s="224"/>
      <c r="D256" s="225" t="s">
        <v>169</v>
      </c>
      <c r="E256" s="226" t="s">
        <v>1</v>
      </c>
      <c r="F256" s="227" t="s">
        <v>243</v>
      </c>
      <c r="G256" s="224"/>
      <c r="H256" s="226" t="s">
        <v>1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AT256" s="233" t="s">
        <v>169</v>
      </c>
      <c r="AU256" s="233" t="s">
        <v>88</v>
      </c>
      <c r="AV256" s="13" t="s">
        <v>82</v>
      </c>
      <c r="AW256" s="13" t="s">
        <v>30</v>
      </c>
      <c r="AX256" s="13" t="s">
        <v>75</v>
      </c>
      <c r="AY256" s="233" t="s">
        <v>159</v>
      </c>
    </row>
    <row r="257" spans="1:65" s="14" customFormat="1" ht="11.25">
      <c r="B257" s="234"/>
      <c r="C257" s="235"/>
      <c r="D257" s="225" t="s">
        <v>169</v>
      </c>
      <c r="E257" s="236" t="s">
        <v>1</v>
      </c>
      <c r="F257" s="237" t="s">
        <v>244</v>
      </c>
      <c r="G257" s="235"/>
      <c r="H257" s="238">
        <v>6.2629999999999999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AT257" s="244" t="s">
        <v>169</v>
      </c>
      <c r="AU257" s="244" t="s">
        <v>88</v>
      </c>
      <c r="AV257" s="14" t="s">
        <v>88</v>
      </c>
      <c r="AW257" s="14" t="s">
        <v>30</v>
      </c>
      <c r="AX257" s="14" t="s">
        <v>75</v>
      </c>
      <c r="AY257" s="244" t="s">
        <v>159</v>
      </c>
    </row>
    <row r="258" spans="1:65" s="15" customFormat="1" ht="11.25">
      <c r="B258" s="245"/>
      <c r="C258" s="246"/>
      <c r="D258" s="225" t="s">
        <v>169</v>
      </c>
      <c r="E258" s="247" t="s">
        <v>1</v>
      </c>
      <c r="F258" s="248" t="s">
        <v>179</v>
      </c>
      <c r="G258" s="246"/>
      <c r="H258" s="249">
        <v>22.123999999999999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169</v>
      </c>
      <c r="AU258" s="255" t="s">
        <v>88</v>
      </c>
      <c r="AV258" s="15" t="s">
        <v>167</v>
      </c>
      <c r="AW258" s="15" t="s">
        <v>30</v>
      </c>
      <c r="AX258" s="15" t="s">
        <v>82</v>
      </c>
      <c r="AY258" s="255" t="s">
        <v>159</v>
      </c>
    </row>
    <row r="259" spans="1:65" s="2" customFormat="1" ht="24.2" customHeight="1">
      <c r="A259" s="35"/>
      <c r="B259" s="36"/>
      <c r="C259" s="210" t="s">
        <v>267</v>
      </c>
      <c r="D259" s="210" t="s">
        <v>163</v>
      </c>
      <c r="E259" s="211" t="s">
        <v>268</v>
      </c>
      <c r="F259" s="212" t="s">
        <v>269</v>
      </c>
      <c r="G259" s="213" t="s">
        <v>166</v>
      </c>
      <c r="H259" s="214">
        <v>22.123999999999999</v>
      </c>
      <c r="I259" s="215"/>
      <c r="J259" s="216">
        <f>ROUND(I259*H259,2)</f>
        <v>0</v>
      </c>
      <c r="K259" s="217"/>
      <c r="L259" s="38"/>
      <c r="M259" s="218" t="s">
        <v>1</v>
      </c>
      <c r="N259" s="219" t="s">
        <v>41</v>
      </c>
      <c r="O259" s="72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2" t="s">
        <v>167</v>
      </c>
      <c r="AT259" s="222" t="s">
        <v>163</v>
      </c>
      <c r="AU259" s="222" t="s">
        <v>88</v>
      </c>
      <c r="AY259" s="17" t="s">
        <v>159</v>
      </c>
      <c r="BE259" s="118">
        <f>IF(N259="základní",J259,0)</f>
        <v>0</v>
      </c>
      <c r="BF259" s="118">
        <f>IF(N259="snížená",J259,0)</f>
        <v>0</v>
      </c>
      <c r="BG259" s="118">
        <f>IF(N259="zákl. přenesená",J259,0)</f>
        <v>0</v>
      </c>
      <c r="BH259" s="118">
        <f>IF(N259="sníž. přenesená",J259,0)</f>
        <v>0</v>
      </c>
      <c r="BI259" s="118">
        <f>IF(N259="nulová",J259,0)</f>
        <v>0</v>
      </c>
      <c r="BJ259" s="17" t="s">
        <v>88</v>
      </c>
      <c r="BK259" s="118">
        <f>ROUND(I259*H259,2)</f>
        <v>0</v>
      </c>
      <c r="BL259" s="17" t="s">
        <v>167</v>
      </c>
      <c r="BM259" s="222" t="s">
        <v>270</v>
      </c>
    </row>
    <row r="260" spans="1:65" s="13" customFormat="1" ht="11.25">
      <c r="B260" s="223"/>
      <c r="C260" s="224"/>
      <c r="D260" s="225" t="s">
        <v>169</v>
      </c>
      <c r="E260" s="226" t="s">
        <v>1</v>
      </c>
      <c r="F260" s="227" t="s">
        <v>177</v>
      </c>
      <c r="G260" s="224"/>
      <c r="H260" s="226" t="s">
        <v>1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AT260" s="233" t="s">
        <v>169</v>
      </c>
      <c r="AU260" s="233" t="s">
        <v>88</v>
      </c>
      <c r="AV260" s="13" t="s">
        <v>82</v>
      </c>
      <c r="AW260" s="13" t="s">
        <v>30</v>
      </c>
      <c r="AX260" s="13" t="s">
        <v>75</v>
      </c>
      <c r="AY260" s="233" t="s">
        <v>159</v>
      </c>
    </row>
    <row r="261" spans="1:65" s="14" customFormat="1" ht="11.25">
      <c r="B261" s="234"/>
      <c r="C261" s="235"/>
      <c r="D261" s="225" t="s">
        <v>169</v>
      </c>
      <c r="E261" s="236" t="s">
        <v>1</v>
      </c>
      <c r="F261" s="237" t="s">
        <v>178</v>
      </c>
      <c r="G261" s="235"/>
      <c r="H261" s="238">
        <v>11.75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AT261" s="244" t="s">
        <v>169</v>
      </c>
      <c r="AU261" s="244" t="s">
        <v>88</v>
      </c>
      <c r="AV261" s="14" t="s">
        <v>88</v>
      </c>
      <c r="AW261" s="14" t="s">
        <v>30</v>
      </c>
      <c r="AX261" s="14" t="s">
        <v>75</v>
      </c>
      <c r="AY261" s="244" t="s">
        <v>159</v>
      </c>
    </row>
    <row r="262" spans="1:65" s="13" customFormat="1" ht="11.25">
      <c r="B262" s="223"/>
      <c r="C262" s="224"/>
      <c r="D262" s="225" t="s">
        <v>169</v>
      </c>
      <c r="E262" s="226" t="s">
        <v>1</v>
      </c>
      <c r="F262" s="227" t="s">
        <v>228</v>
      </c>
      <c r="G262" s="224"/>
      <c r="H262" s="226" t="s">
        <v>1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169</v>
      </c>
      <c r="AU262" s="233" t="s">
        <v>88</v>
      </c>
      <c r="AV262" s="13" t="s">
        <v>82</v>
      </c>
      <c r="AW262" s="13" t="s">
        <v>30</v>
      </c>
      <c r="AX262" s="13" t="s">
        <v>75</v>
      </c>
      <c r="AY262" s="233" t="s">
        <v>159</v>
      </c>
    </row>
    <row r="263" spans="1:65" s="14" customFormat="1" ht="11.25">
      <c r="B263" s="234"/>
      <c r="C263" s="235"/>
      <c r="D263" s="225" t="s">
        <v>169</v>
      </c>
      <c r="E263" s="236" t="s">
        <v>1</v>
      </c>
      <c r="F263" s="237" t="s">
        <v>239</v>
      </c>
      <c r="G263" s="235"/>
      <c r="H263" s="238">
        <v>4.1109999999999998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AT263" s="244" t="s">
        <v>169</v>
      </c>
      <c r="AU263" s="244" t="s">
        <v>88</v>
      </c>
      <c r="AV263" s="14" t="s">
        <v>88</v>
      </c>
      <c r="AW263" s="14" t="s">
        <v>30</v>
      </c>
      <c r="AX263" s="14" t="s">
        <v>75</v>
      </c>
      <c r="AY263" s="244" t="s">
        <v>159</v>
      </c>
    </row>
    <row r="264" spans="1:65" s="13" customFormat="1" ht="11.25">
      <c r="B264" s="223"/>
      <c r="C264" s="224"/>
      <c r="D264" s="225" t="s">
        <v>169</v>
      </c>
      <c r="E264" s="226" t="s">
        <v>1</v>
      </c>
      <c r="F264" s="227" t="s">
        <v>243</v>
      </c>
      <c r="G264" s="224"/>
      <c r="H264" s="226" t="s">
        <v>1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AT264" s="233" t="s">
        <v>169</v>
      </c>
      <c r="AU264" s="233" t="s">
        <v>88</v>
      </c>
      <c r="AV264" s="13" t="s">
        <v>82</v>
      </c>
      <c r="AW264" s="13" t="s">
        <v>30</v>
      </c>
      <c r="AX264" s="13" t="s">
        <v>75</v>
      </c>
      <c r="AY264" s="233" t="s">
        <v>159</v>
      </c>
    </row>
    <row r="265" spans="1:65" s="14" customFormat="1" ht="11.25">
      <c r="B265" s="234"/>
      <c r="C265" s="235"/>
      <c r="D265" s="225" t="s">
        <v>169</v>
      </c>
      <c r="E265" s="236" t="s">
        <v>1</v>
      </c>
      <c r="F265" s="237" t="s">
        <v>244</v>
      </c>
      <c r="G265" s="235"/>
      <c r="H265" s="238">
        <v>6.2629999999999999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AT265" s="244" t="s">
        <v>169</v>
      </c>
      <c r="AU265" s="244" t="s">
        <v>88</v>
      </c>
      <c r="AV265" s="14" t="s">
        <v>88</v>
      </c>
      <c r="AW265" s="14" t="s">
        <v>30</v>
      </c>
      <c r="AX265" s="14" t="s">
        <v>75</v>
      </c>
      <c r="AY265" s="244" t="s">
        <v>159</v>
      </c>
    </row>
    <row r="266" spans="1:65" s="15" customFormat="1" ht="11.25">
      <c r="B266" s="245"/>
      <c r="C266" s="246"/>
      <c r="D266" s="225" t="s">
        <v>169</v>
      </c>
      <c r="E266" s="247" t="s">
        <v>1</v>
      </c>
      <c r="F266" s="248" t="s">
        <v>179</v>
      </c>
      <c r="G266" s="246"/>
      <c r="H266" s="249">
        <v>22.123999999999999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AT266" s="255" t="s">
        <v>169</v>
      </c>
      <c r="AU266" s="255" t="s">
        <v>88</v>
      </c>
      <c r="AV266" s="15" t="s">
        <v>167</v>
      </c>
      <c r="AW266" s="15" t="s">
        <v>30</v>
      </c>
      <c r="AX266" s="15" t="s">
        <v>82</v>
      </c>
      <c r="AY266" s="255" t="s">
        <v>159</v>
      </c>
    </row>
    <row r="267" spans="1:65" s="2" customFormat="1" ht="24.2" customHeight="1">
      <c r="A267" s="35"/>
      <c r="B267" s="36"/>
      <c r="C267" s="210" t="s">
        <v>271</v>
      </c>
      <c r="D267" s="210" t="s">
        <v>163</v>
      </c>
      <c r="E267" s="211" t="s">
        <v>272</v>
      </c>
      <c r="F267" s="212" t="s">
        <v>273</v>
      </c>
      <c r="G267" s="213" t="s">
        <v>224</v>
      </c>
      <c r="H267" s="214">
        <v>6</v>
      </c>
      <c r="I267" s="215"/>
      <c r="J267" s="216">
        <f>ROUND(I267*H267,2)</f>
        <v>0</v>
      </c>
      <c r="K267" s="217"/>
      <c r="L267" s="38"/>
      <c r="M267" s="218" t="s">
        <v>1</v>
      </c>
      <c r="N267" s="219" t="s">
        <v>41</v>
      </c>
      <c r="O267" s="72"/>
      <c r="P267" s="220">
        <f>O267*H267</f>
        <v>0</v>
      </c>
      <c r="Q267" s="220">
        <v>0</v>
      </c>
      <c r="R267" s="220">
        <f>Q267*H267</f>
        <v>0</v>
      </c>
      <c r="S267" s="220">
        <v>2.5000000000000001E-2</v>
      </c>
      <c r="T267" s="221">
        <f>S267*H267</f>
        <v>0.15000000000000002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2" t="s">
        <v>167</v>
      </c>
      <c r="AT267" s="222" t="s">
        <v>163</v>
      </c>
      <c r="AU267" s="222" t="s">
        <v>88</v>
      </c>
      <c r="AY267" s="17" t="s">
        <v>159</v>
      </c>
      <c r="BE267" s="118">
        <f>IF(N267="základní",J267,0)</f>
        <v>0</v>
      </c>
      <c r="BF267" s="118">
        <f>IF(N267="snížená",J267,0)</f>
        <v>0</v>
      </c>
      <c r="BG267" s="118">
        <f>IF(N267="zákl. přenesená",J267,0)</f>
        <v>0</v>
      </c>
      <c r="BH267" s="118">
        <f>IF(N267="sníž. přenesená",J267,0)</f>
        <v>0</v>
      </c>
      <c r="BI267" s="118">
        <f>IF(N267="nulová",J267,0)</f>
        <v>0</v>
      </c>
      <c r="BJ267" s="17" t="s">
        <v>88</v>
      </c>
      <c r="BK267" s="118">
        <f>ROUND(I267*H267,2)</f>
        <v>0</v>
      </c>
      <c r="BL267" s="17" t="s">
        <v>167</v>
      </c>
      <c r="BM267" s="222" t="s">
        <v>274</v>
      </c>
    </row>
    <row r="268" spans="1:65" s="13" customFormat="1" ht="11.25">
      <c r="B268" s="223"/>
      <c r="C268" s="224"/>
      <c r="D268" s="225" t="s">
        <v>169</v>
      </c>
      <c r="E268" s="226" t="s">
        <v>1</v>
      </c>
      <c r="F268" s="227" t="s">
        <v>170</v>
      </c>
      <c r="G268" s="224"/>
      <c r="H268" s="226" t="s">
        <v>1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AT268" s="233" t="s">
        <v>169</v>
      </c>
      <c r="AU268" s="233" t="s">
        <v>88</v>
      </c>
      <c r="AV268" s="13" t="s">
        <v>82</v>
      </c>
      <c r="AW268" s="13" t="s">
        <v>30</v>
      </c>
      <c r="AX268" s="13" t="s">
        <v>75</v>
      </c>
      <c r="AY268" s="233" t="s">
        <v>159</v>
      </c>
    </row>
    <row r="269" spans="1:65" s="14" customFormat="1" ht="11.25">
      <c r="B269" s="234"/>
      <c r="C269" s="235"/>
      <c r="D269" s="225" t="s">
        <v>169</v>
      </c>
      <c r="E269" s="236" t="s">
        <v>1</v>
      </c>
      <c r="F269" s="237" t="s">
        <v>171</v>
      </c>
      <c r="G269" s="235"/>
      <c r="H269" s="238">
        <v>6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AT269" s="244" t="s">
        <v>169</v>
      </c>
      <c r="AU269" s="244" t="s">
        <v>88</v>
      </c>
      <c r="AV269" s="14" t="s">
        <v>88</v>
      </c>
      <c r="AW269" s="14" t="s">
        <v>30</v>
      </c>
      <c r="AX269" s="14" t="s">
        <v>82</v>
      </c>
      <c r="AY269" s="244" t="s">
        <v>159</v>
      </c>
    </row>
    <row r="270" spans="1:65" s="2" customFormat="1" ht="24.2" customHeight="1">
      <c r="A270" s="35"/>
      <c r="B270" s="36"/>
      <c r="C270" s="210" t="s">
        <v>275</v>
      </c>
      <c r="D270" s="210" t="s">
        <v>163</v>
      </c>
      <c r="E270" s="211" t="s">
        <v>276</v>
      </c>
      <c r="F270" s="212" t="s">
        <v>277</v>
      </c>
      <c r="G270" s="213" t="s">
        <v>224</v>
      </c>
      <c r="H270" s="214">
        <v>22</v>
      </c>
      <c r="I270" s="215"/>
      <c r="J270" s="216">
        <f>ROUND(I270*H270,2)</f>
        <v>0</v>
      </c>
      <c r="K270" s="217"/>
      <c r="L270" s="38"/>
      <c r="M270" s="218" t="s">
        <v>1</v>
      </c>
      <c r="N270" s="219" t="s">
        <v>41</v>
      </c>
      <c r="O270" s="72"/>
      <c r="P270" s="220">
        <f>O270*H270</f>
        <v>0</v>
      </c>
      <c r="Q270" s="220">
        <v>0</v>
      </c>
      <c r="R270" s="220">
        <f>Q270*H270</f>
        <v>0</v>
      </c>
      <c r="S270" s="220">
        <v>1E-3</v>
      </c>
      <c r="T270" s="221">
        <f>S270*H270</f>
        <v>2.1999999999999999E-2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2" t="s">
        <v>167</v>
      </c>
      <c r="AT270" s="222" t="s">
        <v>163</v>
      </c>
      <c r="AU270" s="222" t="s">
        <v>88</v>
      </c>
      <c r="AY270" s="17" t="s">
        <v>159</v>
      </c>
      <c r="BE270" s="118">
        <f>IF(N270="základní",J270,0)</f>
        <v>0</v>
      </c>
      <c r="BF270" s="118">
        <f>IF(N270="snížená",J270,0)</f>
        <v>0</v>
      </c>
      <c r="BG270" s="118">
        <f>IF(N270="zákl. přenesená",J270,0)</f>
        <v>0</v>
      </c>
      <c r="BH270" s="118">
        <f>IF(N270="sníž. přenesená",J270,0)</f>
        <v>0</v>
      </c>
      <c r="BI270" s="118">
        <f>IF(N270="nulová",J270,0)</f>
        <v>0</v>
      </c>
      <c r="BJ270" s="17" t="s">
        <v>88</v>
      </c>
      <c r="BK270" s="118">
        <f>ROUND(I270*H270,2)</f>
        <v>0</v>
      </c>
      <c r="BL270" s="17" t="s">
        <v>167</v>
      </c>
      <c r="BM270" s="222" t="s">
        <v>278</v>
      </c>
    </row>
    <row r="271" spans="1:65" s="13" customFormat="1" ht="11.25">
      <c r="B271" s="223"/>
      <c r="C271" s="224"/>
      <c r="D271" s="225" t="s">
        <v>169</v>
      </c>
      <c r="E271" s="226" t="s">
        <v>1</v>
      </c>
      <c r="F271" s="227" t="s">
        <v>279</v>
      </c>
      <c r="G271" s="224"/>
      <c r="H271" s="226" t="s">
        <v>1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AT271" s="233" t="s">
        <v>169</v>
      </c>
      <c r="AU271" s="233" t="s">
        <v>88</v>
      </c>
      <c r="AV271" s="13" t="s">
        <v>82</v>
      </c>
      <c r="AW271" s="13" t="s">
        <v>30</v>
      </c>
      <c r="AX271" s="13" t="s">
        <v>75</v>
      </c>
      <c r="AY271" s="233" t="s">
        <v>159</v>
      </c>
    </row>
    <row r="272" spans="1:65" s="14" customFormat="1" ht="11.25">
      <c r="B272" s="234"/>
      <c r="C272" s="235"/>
      <c r="D272" s="225" t="s">
        <v>169</v>
      </c>
      <c r="E272" s="236" t="s">
        <v>1</v>
      </c>
      <c r="F272" s="237" t="s">
        <v>280</v>
      </c>
      <c r="G272" s="235"/>
      <c r="H272" s="238">
        <v>22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AT272" s="244" t="s">
        <v>169</v>
      </c>
      <c r="AU272" s="244" t="s">
        <v>88</v>
      </c>
      <c r="AV272" s="14" t="s">
        <v>88</v>
      </c>
      <c r="AW272" s="14" t="s">
        <v>30</v>
      </c>
      <c r="AX272" s="14" t="s">
        <v>82</v>
      </c>
      <c r="AY272" s="244" t="s">
        <v>159</v>
      </c>
    </row>
    <row r="273" spans="1:65" s="2" customFormat="1" ht="24.2" customHeight="1">
      <c r="A273" s="35"/>
      <c r="B273" s="36"/>
      <c r="C273" s="210" t="s">
        <v>281</v>
      </c>
      <c r="D273" s="210" t="s">
        <v>163</v>
      </c>
      <c r="E273" s="211" t="s">
        <v>282</v>
      </c>
      <c r="F273" s="212" t="s">
        <v>283</v>
      </c>
      <c r="G273" s="213" t="s">
        <v>284</v>
      </c>
      <c r="H273" s="214">
        <v>30</v>
      </c>
      <c r="I273" s="215"/>
      <c r="J273" s="216">
        <f>ROUND(I273*H273,2)</f>
        <v>0</v>
      </c>
      <c r="K273" s="217"/>
      <c r="L273" s="38"/>
      <c r="M273" s="218" t="s">
        <v>1</v>
      </c>
      <c r="N273" s="219" t="s">
        <v>41</v>
      </c>
      <c r="O273" s="72"/>
      <c r="P273" s="220">
        <f>O273*H273</f>
        <v>0</v>
      </c>
      <c r="Q273" s="220">
        <v>0</v>
      </c>
      <c r="R273" s="220">
        <f>Q273*H273</f>
        <v>0</v>
      </c>
      <c r="S273" s="220">
        <v>1E-3</v>
      </c>
      <c r="T273" s="221">
        <f>S273*H273</f>
        <v>0.03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2" t="s">
        <v>167</v>
      </c>
      <c r="AT273" s="222" t="s">
        <v>163</v>
      </c>
      <c r="AU273" s="222" t="s">
        <v>88</v>
      </c>
      <c r="AY273" s="17" t="s">
        <v>159</v>
      </c>
      <c r="BE273" s="118">
        <f>IF(N273="základní",J273,0)</f>
        <v>0</v>
      </c>
      <c r="BF273" s="118">
        <f>IF(N273="snížená",J273,0)</f>
        <v>0</v>
      </c>
      <c r="BG273" s="118">
        <f>IF(N273="zákl. přenesená",J273,0)</f>
        <v>0</v>
      </c>
      <c r="BH273" s="118">
        <f>IF(N273="sníž. přenesená",J273,0)</f>
        <v>0</v>
      </c>
      <c r="BI273" s="118">
        <f>IF(N273="nulová",J273,0)</f>
        <v>0</v>
      </c>
      <c r="BJ273" s="17" t="s">
        <v>88</v>
      </c>
      <c r="BK273" s="118">
        <f>ROUND(I273*H273,2)</f>
        <v>0</v>
      </c>
      <c r="BL273" s="17" t="s">
        <v>167</v>
      </c>
      <c r="BM273" s="222" t="s">
        <v>285</v>
      </c>
    </row>
    <row r="274" spans="1:65" s="14" customFormat="1" ht="11.25">
      <c r="B274" s="234"/>
      <c r="C274" s="235"/>
      <c r="D274" s="225" t="s">
        <v>169</v>
      </c>
      <c r="E274" s="236" t="s">
        <v>1</v>
      </c>
      <c r="F274" s="237" t="s">
        <v>286</v>
      </c>
      <c r="G274" s="235"/>
      <c r="H274" s="238">
        <v>30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AT274" s="244" t="s">
        <v>169</v>
      </c>
      <c r="AU274" s="244" t="s">
        <v>88</v>
      </c>
      <c r="AV274" s="14" t="s">
        <v>88</v>
      </c>
      <c r="AW274" s="14" t="s">
        <v>30</v>
      </c>
      <c r="AX274" s="14" t="s">
        <v>82</v>
      </c>
      <c r="AY274" s="244" t="s">
        <v>159</v>
      </c>
    </row>
    <row r="275" spans="1:65" s="2" customFormat="1" ht="24.2" customHeight="1">
      <c r="A275" s="35"/>
      <c r="B275" s="36"/>
      <c r="C275" s="210" t="s">
        <v>287</v>
      </c>
      <c r="D275" s="210" t="s">
        <v>163</v>
      </c>
      <c r="E275" s="211" t="s">
        <v>288</v>
      </c>
      <c r="F275" s="212" t="s">
        <v>289</v>
      </c>
      <c r="G275" s="213" t="s">
        <v>284</v>
      </c>
      <c r="H275" s="214">
        <v>8</v>
      </c>
      <c r="I275" s="215"/>
      <c r="J275" s="216">
        <f>ROUND(I275*H275,2)</f>
        <v>0</v>
      </c>
      <c r="K275" s="217"/>
      <c r="L275" s="38"/>
      <c r="M275" s="218" t="s">
        <v>1</v>
      </c>
      <c r="N275" s="219" t="s">
        <v>41</v>
      </c>
      <c r="O275" s="72"/>
      <c r="P275" s="220">
        <f>O275*H275</f>
        <v>0</v>
      </c>
      <c r="Q275" s="220">
        <v>0</v>
      </c>
      <c r="R275" s="220">
        <f>Q275*H275</f>
        <v>0</v>
      </c>
      <c r="S275" s="220">
        <v>5.0000000000000001E-3</v>
      </c>
      <c r="T275" s="221">
        <f>S275*H275</f>
        <v>0.04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2" t="s">
        <v>167</v>
      </c>
      <c r="AT275" s="222" t="s">
        <v>163</v>
      </c>
      <c r="AU275" s="222" t="s">
        <v>88</v>
      </c>
      <c r="AY275" s="17" t="s">
        <v>159</v>
      </c>
      <c r="BE275" s="118">
        <f>IF(N275="základní",J275,0)</f>
        <v>0</v>
      </c>
      <c r="BF275" s="118">
        <f>IF(N275="snížená",J275,0)</f>
        <v>0</v>
      </c>
      <c r="BG275" s="118">
        <f>IF(N275="zákl. přenesená",J275,0)</f>
        <v>0</v>
      </c>
      <c r="BH275" s="118">
        <f>IF(N275="sníž. přenesená",J275,0)</f>
        <v>0</v>
      </c>
      <c r="BI275" s="118">
        <f>IF(N275="nulová",J275,0)</f>
        <v>0</v>
      </c>
      <c r="BJ275" s="17" t="s">
        <v>88</v>
      </c>
      <c r="BK275" s="118">
        <f>ROUND(I275*H275,2)</f>
        <v>0</v>
      </c>
      <c r="BL275" s="17" t="s">
        <v>167</v>
      </c>
      <c r="BM275" s="222" t="s">
        <v>290</v>
      </c>
    </row>
    <row r="276" spans="1:65" s="14" customFormat="1" ht="11.25">
      <c r="B276" s="234"/>
      <c r="C276" s="235"/>
      <c r="D276" s="225" t="s">
        <v>169</v>
      </c>
      <c r="E276" s="236" t="s">
        <v>1</v>
      </c>
      <c r="F276" s="237" t="s">
        <v>291</v>
      </c>
      <c r="G276" s="235"/>
      <c r="H276" s="238">
        <v>8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AT276" s="244" t="s">
        <v>169</v>
      </c>
      <c r="AU276" s="244" t="s">
        <v>88</v>
      </c>
      <c r="AV276" s="14" t="s">
        <v>88</v>
      </c>
      <c r="AW276" s="14" t="s">
        <v>30</v>
      </c>
      <c r="AX276" s="14" t="s">
        <v>82</v>
      </c>
      <c r="AY276" s="244" t="s">
        <v>159</v>
      </c>
    </row>
    <row r="277" spans="1:65" s="2" customFormat="1" ht="24.2" customHeight="1">
      <c r="A277" s="35"/>
      <c r="B277" s="36"/>
      <c r="C277" s="210" t="s">
        <v>292</v>
      </c>
      <c r="D277" s="210" t="s">
        <v>163</v>
      </c>
      <c r="E277" s="211" t="s">
        <v>293</v>
      </c>
      <c r="F277" s="212" t="s">
        <v>294</v>
      </c>
      <c r="G277" s="213" t="s">
        <v>284</v>
      </c>
      <c r="H277" s="214">
        <v>4</v>
      </c>
      <c r="I277" s="215"/>
      <c r="J277" s="216">
        <f>ROUND(I277*H277,2)</f>
        <v>0</v>
      </c>
      <c r="K277" s="217"/>
      <c r="L277" s="38"/>
      <c r="M277" s="218" t="s">
        <v>1</v>
      </c>
      <c r="N277" s="219" t="s">
        <v>41</v>
      </c>
      <c r="O277" s="72"/>
      <c r="P277" s="220">
        <f>O277*H277</f>
        <v>0</v>
      </c>
      <c r="Q277" s="220">
        <v>0</v>
      </c>
      <c r="R277" s="220">
        <f>Q277*H277</f>
        <v>0</v>
      </c>
      <c r="S277" s="220">
        <v>1E-3</v>
      </c>
      <c r="T277" s="221">
        <f>S277*H277</f>
        <v>4.0000000000000001E-3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2" t="s">
        <v>167</v>
      </c>
      <c r="AT277" s="222" t="s">
        <v>163</v>
      </c>
      <c r="AU277" s="222" t="s">
        <v>88</v>
      </c>
      <c r="AY277" s="17" t="s">
        <v>159</v>
      </c>
      <c r="BE277" s="118">
        <f>IF(N277="základní",J277,0)</f>
        <v>0</v>
      </c>
      <c r="BF277" s="118">
        <f>IF(N277="snížená",J277,0)</f>
        <v>0</v>
      </c>
      <c r="BG277" s="118">
        <f>IF(N277="zákl. přenesená",J277,0)</f>
        <v>0</v>
      </c>
      <c r="BH277" s="118">
        <f>IF(N277="sníž. přenesená",J277,0)</f>
        <v>0</v>
      </c>
      <c r="BI277" s="118">
        <f>IF(N277="nulová",J277,0)</f>
        <v>0</v>
      </c>
      <c r="BJ277" s="17" t="s">
        <v>88</v>
      </c>
      <c r="BK277" s="118">
        <f>ROUND(I277*H277,2)</f>
        <v>0</v>
      </c>
      <c r="BL277" s="17" t="s">
        <v>167</v>
      </c>
      <c r="BM277" s="222" t="s">
        <v>295</v>
      </c>
    </row>
    <row r="278" spans="1:65" s="14" customFormat="1" ht="11.25">
      <c r="B278" s="234"/>
      <c r="C278" s="235"/>
      <c r="D278" s="225" t="s">
        <v>169</v>
      </c>
      <c r="E278" s="236" t="s">
        <v>1</v>
      </c>
      <c r="F278" s="237" t="s">
        <v>167</v>
      </c>
      <c r="G278" s="235"/>
      <c r="H278" s="238">
        <v>4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AT278" s="244" t="s">
        <v>169</v>
      </c>
      <c r="AU278" s="244" t="s">
        <v>88</v>
      </c>
      <c r="AV278" s="14" t="s">
        <v>88</v>
      </c>
      <c r="AW278" s="14" t="s">
        <v>30</v>
      </c>
      <c r="AX278" s="14" t="s">
        <v>82</v>
      </c>
      <c r="AY278" s="244" t="s">
        <v>159</v>
      </c>
    </row>
    <row r="279" spans="1:65" s="2" customFormat="1" ht="24.2" customHeight="1">
      <c r="A279" s="35"/>
      <c r="B279" s="36"/>
      <c r="C279" s="210" t="s">
        <v>296</v>
      </c>
      <c r="D279" s="210" t="s">
        <v>163</v>
      </c>
      <c r="E279" s="211" t="s">
        <v>297</v>
      </c>
      <c r="F279" s="212" t="s">
        <v>298</v>
      </c>
      <c r="G279" s="213" t="s">
        <v>166</v>
      </c>
      <c r="H279" s="214">
        <v>17.079999999999998</v>
      </c>
      <c r="I279" s="215"/>
      <c r="J279" s="216">
        <f>ROUND(I279*H279,2)</f>
        <v>0</v>
      </c>
      <c r="K279" s="217"/>
      <c r="L279" s="38"/>
      <c r="M279" s="218" t="s">
        <v>1</v>
      </c>
      <c r="N279" s="219" t="s">
        <v>41</v>
      </c>
      <c r="O279" s="72"/>
      <c r="P279" s="220">
        <f>O279*H279</f>
        <v>0</v>
      </c>
      <c r="Q279" s="220">
        <v>0</v>
      </c>
      <c r="R279" s="220">
        <f>Q279*H279</f>
        <v>0</v>
      </c>
      <c r="S279" s="220">
        <v>4.5999999999999999E-2</v>
      </c>
      <c r="T279" s="221">
        <f>S279*H279</f>
        <v>0.78567999999999993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2" t="s">
        <v>167</v>
      </c>
      <c r="AT279" s="222" t="s">
        <v>163</v>
      </c>
      <c r="AU279" s="222" t="s">
        <v>88</v>
      </c>
      <c r="AY279" s="17" t="s">
        <v>159</v>
      </c>
      <c r="BE279" s="118">
        <f>IF(N279="základní",J279,0)</f>
        <v>0</v>
      </c>
      <c r="BF279" s="118">
        <f>IF(N279="snížená",J279,0)</f>
        <v>0</v>
      </c>
      <c r="BG279" s="118">
        <f>IF(N279="zákl. přenesená",J279,0)</f>
        <v>0</v>
      </c>
      <c r="BH279" s="118">
        <f>IF(N279="sníž. přenesená",J279,0)</f>
        <v>0</v>
      </c>
      <c r="BI279" s="118">
        <f>IF(N279="nulová",J279,0)</f>
        <v>0</v>
      </c>
      <c r="BJ279" s="17" t="s">
        <v>88</v>
      </c>
      <c r="BK279" s="118">
        <f>ROUND(I279*H279,2)</f>
        <v>0</v>
      </c>
      <c r="BL279" s="17" t="s">
        <v>167</v>
      </c>
      <c r="BM279" s="222" t="s">
        <v>299</v>
      </c>
    </row>
    <row r="280" spans="1:65" s="13" customFormat="1" ht="11.25">
      <c r="B280" s="223"/>
      <c r="C280" s="224"/>
      <c r="D280" s="225" t="s">
        <v>169</v>
      </c>
      <c r="E280" s="226" t="s">
        <v>1</v>
      </c>
      <c r="F280" s="227" t="s">
        <v>194</v>
      </c>
      <c r="G280" s="224"/>
      <c r="H280" s="226" t="s">
        <v>1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AT280" s="233" t="s">
        <v>169</v>
      </c>
      <c r="AU280" s="233" t="s">
        <v>88</v>
      </c>
      <c r="AV280" s="13" t="s">
        <v>82</v>
      </c>
      <c r="AW280" s="13" t="s">
        <v>30</v>
      </c>
      <c r="AX280" s="13" t="s">
        <v>75</v>
      </c>
      <c r="AY280" s="233" t="s">
        <v>159</v>
      </c>
    </row>
    <row r="281" spans="1:65" s="14" customFormat="1" ht="11.25">
      <c r="B281" s="234"/>
      <c r="C281" s="235"/>
      <c r="D281" s="225" t="s">
        <v>169</v>
      </c>
      <c r="E281" s="236" t="s">
        <v>1</v>
      </c>
      <c r="F281" s="237" t="s">
        <v>233</v>
      </c>
      <c r="G281" s="235"/>
      <c r="H281" s="238">
        <v>17.079999999999998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AT281" s="244" t="s">
        <v>169</v>
      </c>
      <c r="AU281" s="244" t="s">
        <v>88</v>
      </c>
      <c r="AV281" s="14" t="s">
        <v>88</v>
      </c>
      <c r="AW281" s="14" t="s">
        <v>30</v>
      </c>
      <c r="AX281" s="14" t="s">
        <v>75</v>
      </c>
      <c r="AY281" s="244" t="s">
        <v>159</v>
      </c>
    </row>
    <row r="282" spans="1:65" s="15" customFormat="1" ht="11.25">
      <c r="B282" s="245"/>
      <c r="C282" s="246"/>
      <c r="D282" s="225" t="s">
        <v>169</v>
      </c>
      <c r="E282" s="247" t="s">
        <v>1</v>
      </c>
      <c r="F282" s="248" t="s">
        <v>179</v>
      </c>
      <c r="G282" s="246"/>
      <c r="H282" s="249">
        <v>17.079999999999998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AT282" s="255" t="s">
        <v>169</v>
      </c>
      <c r="AU282" s="255" t="s">
        <v>88</v>
      </c>
      <c r="AV282" s="15" t="s">
        <v>167</v>
      </c>
      <c r="AW282" s="15" t="s">
        <v>30</v>
      </c>
      <c r="AX282" s="15" t="s">
        <v>82</v>
      </c>
      <c r="AY282" s="255" t="s">
        <v>159</v>
      </c>
    </row>
    <row r="283" spans="1:65" s="12" customFormat="1" ht="22.9" customHeight="1">
      <c r="B283" s="194"/>
      <c r="C283" s="195"/>
      <c r="D283" s="196" t="s">
        <v>74</v>
      </c>
      <c r="E283" s="208" t="s">
        <v>300</v>
      </c>
      <c r="F283" s="208" t="s">
        <v>301</v>
      </c>
      <c r="G283" s="195"/>
      <c r="H283" s="195"/>
      <c r="I283" s="198"/>
      <c r="J283" s="209">
        <f>BK283</f>
        <v>0</v>
      </c>
      <c r="K283" s="195"/>
      <c r="L283" s="200"/>
      <c r="M283" s="201"/>
      <c r="N283" s="202"/>
      <c r="O283" s="202"/>
      <c r="P283" s="203">
        <f>SUM(P284:P290)</f>
        <v>0</v>
      </c>
      <c r="Q283" s="202"/>
      <c r="R283" s="203">
        <f>SUM(R284:R290)</f>
        <v>0</v>
      </c>
      <c r="S283" s="202"/>
      <c r="T283" s="204">
        <f>SUM(T284:T290)</f>
        <v>0</v>
      </c>
      <c r="AR283" s="205" t="s">
        <v>82</v>
      </c>
      <c r="AT283" s="206" t="s">
        <v>74</v>
      </c>
      <c r="AU283" s="206" t="s">
        <v>82</v>
      </c>
      <c r="AY283" s="205" t="s">
        <v>159</v>
      </c>
      <c r="BK283" s="207">
        <f>SUM(BK284:BK290)</f>
        <v>0</v>
      </c>
    </row>
    <row r="284" spans="1:65" s="2" customFormat="1" ht="24.2" customHeight="1">
      <c r="A284" s="35"/>
      <c r="B284" s="36"/>
      <c r="C284" s="210" t="s">
        <v>302</v>
      </c>
      <c r="D284" s="210" t="s">
        <v>163</v>
      </c>
      <c r="E284" s="211" t="s">
        <v>303</v>
      </c>
      <c r="F284" s="212" t="s">
        <v>304</v>
      </c>
      <c r="G284" s="213" t="s">
        <v>305</v>
      </c>
      <c r="H284" s="214">
        <v>6.2679999999999998</v>
      </c>
      <c r="I284" s="215"/>
      <c r="J284" s="216">
        <f>ROUND(I284*H284,2)</f>
        <v>0</v>
      </c>
      <c r="K284" s="217"/>
      <c r="L284" s="38"/>
      <c r="M284" s="218" t="s">
        <v>1</v>
      </c>
      <c r="N284" s="219" t="s">
        <v>41</v>
      </c>
      <c r="O284" s="72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2" t="s">
        <v>167</v>
      </c>
      <c r="AT284" s="222" t="s">
        <v>163</v>
      </c>
      <c r="AU284" s="222" t="s">
        <v>88</v>
      </c>
      <c r="AY284" s="17" t="s">
        <v>159</v>
      </c>
      <c r="BE284" s="118">
        <f>IF(N284="základní",J284,0)</f>
        <v>0</v>
      </c>
      <c r="BF284" s="118">
        <f>IF(N284="snížená",J284,0)</f>
        <v>0</v>
      </c>
      <c r="BG284" s="118">
        <f>IF(N284="zákl. přenesená",J284,0)</f>
        <v>0</v>
      </c>
      <c r="BH284" s="118">
        <f>IF(N284="sníž. přenesená",J284,0)</f>
        <v>0</v>
      </c>
      <c r="BI284" s="118">
        <f>IF(N284="nulová",J284,0)</f>
        <v>0</v>
      </c>
      <c r="BJ284" s="17" t="s">
        <v>88</v>
      </c>
      <c r="BK284" s="118">
        <f>ROUND(I284*H284,2)</f>
        <v>0</v>
      </c>
      <c r="BL284" s="17" t="s">
        <v>167</v>
      </c>
      <c r="BM284" s="222" t="s">
        <v>306</v>
      </c>
    </row>
    <row r="285" spans="1:65" s="2" customFormat="1" ht="24.2" customHeight="1">
      <c r="A285" s="35"/>
      <c r="B285" s="36"/>
      <c r="C285" s="210" t="s">
        <v>307</v>
      </c>
      <c r="D285" s="210" t="s">
        <v>163</v>
      </c>
      <c r="E285" s="211" t="s">
        <v>308</v>
      </c>
      <c r="F285" s="212" t="s">
        <v>309</v>
      </c>
      <c r="G285" s="213" t="s">
        <v>305</v>
      </c>
      <c r="H285" s="214">
        <v>156.69999999999999</v>
      </c>
      <c r="I285" s="215"/>
      <c r="J285" s="216">
        <f>ROUND(I285*H285,2)</f>
        <v>0</v>
      </c>
      <c r="K285" s="217"/>
      <c r="L285" s="38"/>
      <c r="M285" s="218" t="s">
        <v>1</v>
      </c>
      <c r="N285" s="219" t="s">
        <v>41</v>
      </c>
      <c r="O285" s="72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2" t="s">
        <v>167</v>
      </c>
      <c r="AT285" s="222" t="s">
        <v>163</v>
      </c>
      <c r="AU285" s="222" t="s">
        <v>88</v>
      </c>
      <c r="AY285" s="17" t="s">
        <v>159</v>
      </c>
      <c r="BE285" s="118">
        <f>IF(N285="základní",J285,0)</f>
        <v>0</v>
      </c>
      <c r="BF285" s="118">
        <f>IF(N285="snížená",J285,0)</f>
        <v>0</v>
      </c>
      <c r="BG285" s="118">
        <f>IF(N285="zákl. přenesená",J285,0)</f>
        <v>0</v>
      </c>
      <c r="BH285" s="118">
        <f>IF(N285="sníž. přenesená",J285,0)</f>
        <v>0</v>
      </c>
      <c r="BI285" s="118">
        <f>IF(N285="nulová",J285,0)</f>
        <v>0</v>
      </c>
      <c r="BJ285" s="17" t="s">
        <v>88</v>
      </c>
      <c r="BK285" s="118">
        <f>ROUND(I285*H285,2)</f>
        <v>0</v>
      </c>
      <c r="BL285" s="17" t="s">
        <v>167</v>
      </c>
      <c r="BM285" s="222" t="s">
        <v>310</v>
      </c>
    </row>
    <row r="286" spans="1:65" s="14" customFormat="1" ht="11.25">
      <c r="B286" s="234"/>
      <c r="C286" s="235"/>
      <c r="D286" s="225" t="s">
        <v>169</v>
      </c>
      <c r="E286" s="235"/>
      <c r="F286" s="237" t="s">
        <v>311</v>
      </c>
      <c r="G286" s="235"/>
      <c r="H286" s="238">
        <v>156.69999999999999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AT286" s="244" t="s">
        <v>169</v>
      </c>
      <c r="AU286" s="244" t="s">
        <v>88</v>
      </c>
      <c r="AV286" s="14" t="s">
        <v>88</v>
      </c>
      <c r="AW286" s="14" t="s">
        <v>4</v>
      </c>
      <c r="AX286" s="14" t="s">
        <v>82</v>
      </c>
      <c r="AY286" s="244" t="s">
        <v>159</v>
      </c>
    </row>
    <row r="287" spans="1:65" s="2" customFormat="1" ht="24.2" customHeight="1">
      <c r="A287" s="35"/>
      <c r="B287" s="36"/>
      <c r="C287" s="210" t="s">
        <v>8</v>
      </c>
      <c r="D287" s="210" t="s">
        <v>163</v>
      </c>
      <c r="E287" s="211" t="s">
        <v>312</v>
      </c>
      <c r="F287" s="212" t="s">
        <v>313</v>
      </c>
      <c r="G287" s="213" t="s">
        <v>305</v>
      </c>
      <c r="H287" s="214">
        <v>6.2679999999999998</v>
      </c>
      <c r="I287" s="215"/>
      <c r="J287" s="216">
        <f>ROUND(I287*H287,2)</f>
        <v>0</v>
      </c>
      <c r="K287" s="217"/>
      <c r="L287" s="38"/>
      <c r="M287" s="218" t="s">
        <v>1</v>
      </c>
      <c r="N287" s="219" t="s">
        <v>41</v>
      </c>
      <c r="O287" s="72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2" t="s">
        <v>167</v>
      </c>
      <c r="AT287" s="222" t="s">
        <v>163</v>
      </c>
      <c r="AU287" s="222" t="s">
        <v>88</v>
      </c>
      <c r="AY287" s="17" t="s">
        <v>159</v>
      </c>
      <c r="BE287" s="118">
        <f>IF(N287="základní",J287,0)</f>
        <v>0</v>
      </c>
      <c r="BF287" s="118">
        <f>IF(N287="snížená",J287,0)</f>
        <v>0</v>
      </c>
      <c r="BG287" s="118">
        <f>IF(N287="zákl. přenesená",J287,0)</f>
        <v>0</v>
      </c>
      <c r="BH287" s="118">
        <f>IF(N287="sníž. přenesená",J287,0)</f>
        <v>0</v>
      </c>
      <c r="BI287" s="118">
        <f>IF(N287="nulová",J287,0)</f>
        <v>0</v>
      </c>
      <c r="BJ287" s="17" t="s">
        <v>88</v>
      </c>
      <c r="BK287" s="118">
        <f>ROUND(I287*H287,2)</f>
        <v>0</v>
      </c>
      <c r="BL287" s="17" t="s">
        <v>167</v>
      </c>
      <c r="BM287" s="222" t="s">
        <v>314</v>
      </c>
    </row>
    <row r="288" spans="1:65" s="2" customFormat="1" ht="24.2" customHeight="1">
      <c r="A288" s="35"/>
      <c r="B288" s="36"/>
      <c r="C288" s="210" t="s">
        <v>315</v>
      </c>
      <c r="D288" s="210" t="s">
        <v>163</v>
      </c>
      <c r="E288" s="211" t="s">
        <v>316</v>
      </c>
      <c r="F288" s="212" t="s">
        <v>317</v>
      </c>
      <c r="G288" s="213" t="s">
        <v>305</v>
      </c>
      <c r="H288" s="214">
        <v>119.092</v>
      </c>
      <c r="I288" s="215"/>
      <c r="J288" s="216">
        <f>ROUND(I288*H288,2)</f>
        <v>0</v>
      </c>
      <c r="K288" s="217"/>
      <c r="L288" s="38"/>
      <c r="M288" s="218" t="s">
        <v>1</v>
      </c>
      <c r="N288" s="219" t="s">
        <v>41</v>
      </c>
      <c r="O288" s="72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2" t="s">
        <v>167</v>
      </c>
      <c r="AT288" s="222" t="s">
        <v>163</v>
      </c>
      <c r="AU288" s="222" t="s">
        <v>88</v>
      </c>
      <c r="AY288" s="17" t="s">
        <v>159</v>
      </c>
      <c r="BE288" s="118">
        <f>IF(N288="základní",J288,0)</f>
        <v>0</v>
      </c>
      <c r="BF288" s="118">
        <f>IF(N288="snížená",J288,0)</f>
        <v>0</v>
      </c>
      <c r="BG288" s="118">
        <f>IF(N288="zákl. přenesená",J288,0)</f>
        <v>0</v>
      </c>
      <c r="BH288" s="118">
        <f>IF(N288="sníž. přenesená",J288,0)</f>
        <v>0</v>
      </c>
      <c r="BI288" s="118">
        <f>IF(N288="nulová",J288,0)</f>
        <v>0</v>
      </c>
      <c r="BJ288" s="17" t="s">
        <v>88</v>
      </c>
      <c r="BK288" s="118">
        <f>ROUND(I288*H288,2)</f>
        <v>0</v>
      </c>
      <c r="BL288" s="17" t="s">
        <v>167</v>
      </c>
      <c r="BM288" s="222" t="s">
        <v>318</v>
      </c>
    </row>
    <row r="289" spans="1:65" s="14" customFormat="1" ht="11.25">
      <c r="B289" s="234"/>
      <c r="C289" s="235"/>
      <c r="D289" s="225" t="s">
        <v>169</v>
      </c>
      <c r="E289" s="235"/>
      <c r="F289" s="237" t="s">
        <v>319</v>
      </c>
      <c r="G289" s="235"/>
      <c r="H289" s="238">
        <v>119.092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AT289" s="244" t="s">
        <v>169</v>
      </c>
      <c r="AU289" s="244" t="s">
        <v>88</v>
      </c>
      <c r="AV289" s="14" t="s">
        <v>88</v>
      </c>
      <c r="AW289" s="14" t="s">
        <v>4</v>
      </c>
      <c r="AX289" s="14" t="s">
        <v>82</v>
      </c>
      <c r="AY289" s="244" t="s">
        <v>159</v>
      </c>
    </row>
    <row r="290" spans="1:65" s="2" customFormat="1" ht="24.2" customHeight="1">
      <c r="A290" s="35"/>
      <c r="B290" s="36"/>
      <c r="C290" s="210" t="s">
        <v>320</v>
      </c>
      <c r="D290" s="210" t="s">
        <v>163</v>
      </c>
      <c r="E290" s="211" t="s">
        <v>321</v>
      </c>
      <c r="F290" s="212" t="s">
        <v>322</v>
      </c>
      <c r="G290" s="213" t="s">
        <v>305</v>
      </c>
      <c r="H290" s="214">
        <v>6.2679999999999998</v>
      </c>
      <c r="I290" s="215"/>
      <c r="J290" s="216">
        <f>ROUND(I290*H290,2)</f>
        <v>0</v>
      </c>
      <c r="K290" s="217"/>
      <c r="L290" s="38"/>
      <c r="M290" s="218" t="s">
        <v>1</v>
      </c>
      <c r="N290" s="219" t="s">
        <v>41</v>
      </c>
      <c r="O290" s="72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2" t="s">
        <v>167</v>
      </c>
      <c r="AT290" s="222" t="s">
        <v>163</v>
      </c>
      <c r="AU290" s="222" t="s">
        <v>88</v>
      </c>
      <c r="AY290" s="17" t="s">
        <v>159</v>
      </c>
      <c r="BE290" s="118">
        <f>IF(N290="základní",J290,0)</f>
        <v>0</v>
      </c>
      <c r="BF290" s="118">
        <f>IF(N290="snížená",J290,0)</f>
        <v>0</v>
      </c>
      <c r="BG290" s="118">
        <f>IF(N290="zákl. přenesená",J290,0)</f>
        <v>0</v>
      </c>
      <c r="BH290" s="118">
        <f>IF(N290="sníž. přenesená",J290,0)</f>
        <v>0</v>
      </c>
      <c r="BI290" s="118">
        <f>IF(N290="nulová",J290,0)</f>
        <v>0</v>
      </c>
      <c r="BJ290" s="17" t="s">
        <v>88</v>
      </c>
      <c r="BK290" s="118">
        <f>ROUND(I290*H290,2)</f>
        <v>0</v>
      </c>
      <c r="BL290" s="17" t="s">
        <v>167</v>
      </c>
      <c r="BM290" s="222" t="s">
        <v>323</v>
      </c>
    </row>
    <row r="291" spans="1:65" s="12" customFormat="1" ht="22.9" customHeight="1">
      <c r="B291" s="194"/>
      <c r="C291" s="195"/>
      <c r="D291" s="196" t="s">
        <v>74</v>
      </c>
      <c r="E291" s="208" t="s">
        <v>324</v>
      </c>
      <c r="F291" s="208" t="s">
        <v>325</v>
      </c>
      <c r="G291" s="195"/>
      <c r="H291" s="195"/>
      <c r="I291" s="198"/>
      <c r="J291" s="209">
        <f>BK291</f>
        <v>0</v>
      </c>
      <c r="K291" s="195"/>
      <c r="L291" s="200"/>
      <c r="M291" s="201"/>
      <c r="N291" s="202"/>
      <c r="O291" s="202"/>
      <c r="P291" s="203">
        <f>SUM(P292:P294)</f>
        <v>0</v>
      </c>
      <c r="Q291" s="202"/>
      <c r="R291" s="203">
        <f>SUM(R292:R294)</f>
        <v>0</v>
      </c>
      <c r="S291" s="202"/>
      <c r="T291" s="204">
        <f>SUM(T292:T294)</f>
        <v>0</v>
      </c>
      <c r="AR291" s="205" t="s">
        <v>82</v>
      </c>
      <c r="AT291" s="206" t="s">
        <v>74</v>
      </c>
      <c r="AU291" s="206" t="s">
        <v>82</v>
      </c>
      <c r="AY291" s="205" t="s">
        <v>159</v>
      </c>
      <c r="BK291" s="207">
        <f>SUM(BK292:BK294)</f>
        <v>0</v>
      </c>
    </row>
    <row r="292" spans="1:65" s="2" customFormat="1" ht="14.45" customHeight="1">
      <c r="A292" s="35"/>
      <c r="B292" s="36"/>
      <c r="C292" s="210" t="s">
        <v>326</v>
      </c>
      <c r="D292" s="210" t="s">
        <v>163</v>
      </c>
      <c r="E292" s="211" t="s">
        <v>327</v>
      </c>
      <c r="F292" s="212" t="s">
        <v>328</v>
      </c>
      <c r="G292" s="213" t="s">
        <v>305</v>
      </c>
      <c r="H292" s="214">
        <v>1.8660000000000001</v>
      </c>
      <c r="I292" s="215"/>
      <c r="J292" s="216">
        <f>ROUND(I292*H292,2)</f>
        <v>0</v>
      </c>
      <c r="K292" s="217"/>
      <c r="L292" s="38"/>
      <c r="M292" s="218" t="s">
        <v>1</v>
      </c>
      <c r="N292" s="219" t="s">
        <v>41</v>
      </c>
      <c r="O292" s="72"/>
      <c r="P292" s="220">
        <f>O292*H292</f>
        <v>0</v>
      </c>
      <c r="Q292" s="220">
        <v>0</v>
      </c>
      <c r="R292" s="220">
        <f>Q292*H292</f>
        <v>0</v>
      </c>
      <c r="S292" s="220">
        <v>0</v>
      </c>
      <c r="T292" s="221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2" t="s">
        <v>167</v>
      </c>
      <c r="AT292" s="222" t="s">
        <v>163</v>
      </c>
      <c r="AU292" s="222" t="s">
        <v>88</v>
      </c>
      <c r="AY292" s="17" t="s">
        <v>159</v>
      </c>
      <c r="BE292" s="118">
        <f>IF(N292="základní",J292,0)</f>
        <v>0</v>
      </c>
      <c r="BF292" s="118">
        <f>IF(N292="snížená",J292,0)</f>
        <v>0</v>
      </c>
      <c r="BG292" s="118">
        <f>IF(N292="zákl. přenesená",J292,0)</f>
        <v>0</v>
      </c>
      <c r="BH292" s="118">
        <f>IF(N292="sníž. přenesená",J292,0)</f>
        <v>0</v>
      </c>
      <c r="BI292" s="118">
        <f>IF(N292="nulová",J292,0)</f>
        <v>0</v>
      </c>
      <c r="BJ292" s="17" t="s">
        <v>88</v>
      </c>
      <c r="BK292" s="118">
        <f>ROUND(I292*H292,2)</f>
        <v>0</v>
      </c>
      <c r="BL292" s="17" t="s">
        <v>167</v>
      </c>
      <c r="BM292" s="222" t="s">
        <v>329</v>
      </c>
    </row>
    <row r="293" spans="1:65" s="2" customFormat="1" ht="24.2" customHeight="1">
      <c r="A293" s="35"/>
      <c r="B293" s="36"/>
      <c r="C293" s="210" t="s">
        <v>330</v>
      </c>
      <c r="D293" s="210" t="s">
        <v>163</v>
      </c>
      <c r="E293" s="211" t="s">
        <v>331</v>
      </c>
      <c r="F293" s="212" t="s">
        <v>332</v>
      </c>
      <c r="G293" s="213" t="s">
        <v>305</v>
      </c>
      <c r="H293" s="214">
        <v>3.7320000000000002</v>
      </c>
      <c r="I293" s="215"/>
      <c r="J293" s="216">
        <f>ROUND(I293*H293,2)</f>
        <v>0</v>
      </c>
      <c r="K293" s="217"/>
      <c r="L293" s="38"/>
      <c r="M293" s="218" t="s">
        <v>1</v>
      </c>
      <c r="N293" s="219" t="s">
        <v>41</v>
      </c>
      <c r="O293" s="72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2" t="s">
        <v>167</v>
      </c>
      <c r="AT293" s="222" t="s">
        <v>163</v>
      </c>
      <c r="AU293" s="222" t="s">
        <v>88</v>
      </c>
      <c r="AY293" s="17" t="s">
        <v>159</v>
      </c>
      <c r="BE293" s="118">
        <f>IF(N293="základní",J293,0)</f>
        <v>0</v>
      </c>
      <c r="BF293" s="118">
        <f>IF(N293="snížená",J293,0)</f>
        <v>0</v>
      </c>
      <c r="BG293" s="118">
        <f>IF(N293="zákl. přenesená",J293,0)</f>
        <v>0</v>
      </c>
      <c r="BH293" s="118">
        <f>IF(N293="sníž. přenesená",J293,0)</f>
        <v>0</v>
      </c>
      <c r="BI293" s="118">
        <f>IF(N293="nulová",J293,0)</f>
        <v>0</v>
      </c>
      <c r="BJ293" s="17" t="s">
        <v>88</v>
      </c>
      <c r="BK293" s="118">
        <f>ROUND(I293*H293,2)</f>
        <v>0</v>
      </c>
      <c r="BL293" s="17" t="s">
        <v>167</v>
      </c>
      <c r="BM293" s="222" t="s">
        <v>333</v>
      </c>
    </row>
    <row r="294" spans="1:65" s="14" customFormat="1" ht="11.25">
      <c r="B294" s="234"/>
      <c r="C294" s="235"/>
      <c r="D294" s="225" t="s">
        <v>169</v>
      </c>
      <c r="E294" s="235"/>
      <c r="F294" s="237" t="s">
        <v>334</v>
      </c>
      <c r="G294" s="235"/>
      <c r="H294" s="238">
        <v>3.7320000000000002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AT294" s="244" t="s">
        <v>169</v>
      </c>
      <c r="AU294" s="244" t="s">
        <v>88</v>
      </c>
      <c r="AV294" s="14" t="s">
        <v>88</v>
      </c>
      <c r="AW294" s="14" t="s">
        <v>4</v>
      </c>
      <c r="AX294" s="14" t="s">
        <v>82</v>
      </c>
      <c r="AY294" s="244" t="s">
        <v>159</v>
      </c>
    </row>
    <row r="295" spans="1:65" s="12" customFormat="1" ht="25.9" customHeight="1">
      <c r="B295" s="194"/>
      <c r="C295" s="195"/>
      <c r="D295" s="196" t="s">
        <v>74</v>
      </c>
      <c r="E295" s="197" t="s">
        <v>335</v>
      </c>
      <c r="F295" s="197" t="s">
        <v>336</v>
      </c>
      <c r="G295" s="195"/>
      <c r="H295" s="195"/>
      <c r="I295" s="198"/>
      <c r="J295" s="199">
        <f>BK295</f>
        <v>0</v>
      </c>
      <c r="K295" s="195"/>
      <c r="L295" s="200"/>
      <c r="M295" s="201"/>
      <c r="N295" s="202"/>
      <c r="O295" s="202"/>
      <c r="P295" s="203">
        <f>P296+P309+P317+P338+P385+P399+P545+P547+P554+P564+P625+P694+P802+P880+P890+P1055</f>
        <v>0</v>
      </c>
      <c r="Q295" s="202"/>
      <c r="R295" s="203">
        <f>R296+R309+R317+R338+R385+R399+R545+R547+R554+R564+R625+R694+R802+R880+R890+R1055</f>
        <v>3.2641662599999997</v>
      </c>
      <c r="S295" s="202"/>
      <c r="T295" s="204">
        <f>T296+T309+T317+T338+T385+T399+T545+T547+T554+T564+T625+T694+T802+T880+T890+T1055</f>
        <v>5.2360173799999989</v>
      </c>
      <c r="AR295" s="205" t="s">
        <v>88</v>
      </c>
      <c r="AT295" s="206" t="s">
        <v>74</v>
      </c>
      <c r="AU295" s="206" t="s">
        <v>75</v>
      </c>
      <c r="AY295" s="205" t="s">
        <v>159</v>
      </c>
      <c r="BK295" s="207">
        <f>BK296+BK309+BK317+BK338+BK385+BK399+BK545+BK547+BK554+BK564+BK625+BK694+BK802+BK880+BK890+BK1055</f>
        <v>0</v>
      </c>
    </row>
    <row r="296" spans="1:65" s="12" customFormat="1" ht="22.9" customHeight="1">
      <c r="B296" s="194"/>
      <c r="C296" s="195"/>
      <c r="D296" s="196" t="s">
        <v>74</v>
      </c>
      <c r="E296" s="208" t="s">
        <v>337</v>
      </c>
      <c r="F296" s="208" t="s">
        <v>338</v>
      </c>
      <c r="G296" s="195"/>
      <c r="H296" s="195"/>
      <c r="I296" s="198"/>
      <c r="J296" s="209">
        <f>BK296</f>
        <v>0</v>
      </c>
      <c r="K296" s="195"/>
      <c r="L296" s="200"/>
      <c r="M296" s="201"/>
      <c r="N296" s="202"/>
      <c r="O296" s="202"/>
      <c r="P296" s="203">
        <f>SUM(P297:P308)</f>
        <v>0</v>
      </c>
      <c r="Q296" s="202"/>
      <c r="R296" s="203">
        <f>SUM(R297:R308)</f>
        <v>5.265425E-2</v>
      </c>
      <c r="S296" s="202"/>
      <c r="T296" s="204">
        <f>SUM(T297:T308)</f>
        <v>0</v>
      </c>
      <c r="AR296" s="205" t="s">
        <v>88</v>
      </c>
      <c r="AT296" s="206" t="s">
        <v>74</v>
      </c>
      <c r="AU296" s="206" t="s">
        <v>82</v>
      </c>
      <c r="AY296" s="205" t="s">
        <v>159</v>
      </c>
      <c r="BK296" s="207">
        <f>SUM(BK297:BK308)</f>
        <v>0</v>
      </c>
    </row>
    <row r="297" spans="1:65" s="2" customFormat="1" ht="24.2" customHeight="1">
      <c r="A297" s="35"/>
      <c r="B297" s="36"/>
      <c r="C297" s="210" t="s">
        <v>339</v>
      </c>
      <c r="D297" s="210" t="s">
        <v>163</v>
      </c>
      <c r="E297" s="211" t="s">
        <v>340</v>
      </c>
      <c r="F297" s="212" t="s">
        <v>341</v>
      </c>
      <c r="G297" s="213" t="s">
        <v>166</v>
      </c>
      <c r="H297" s="214">
        <v>6.2629999999999999</v>
      </c>
      <c r="I297" s="215"/>
      <c r="J297" s="216">
        <f>ROUND(I297*H297,2)</f>
        <v>0</v>
      </c>
      <c r="K297" s="217"/>
      <c r="L297" s="38"/>
      <c r="M297" s="218" t="s">
        <v>1</v>
      </c>
      <c r="N297" s="219" t="s">
        <v>41</v>
      </c>
      <c r="O297" s="72"/>
      <c r="P297" s="220">
        <f>O297*H297</f>
        <v>0</v>
      </c>
      <c r="Q297" s="220">
        <v>4.5100000000000001E-3</v>
      </c>
      <c r="R297" s="220">
        <f>Q297*H297</f>
        <v>2.8246130000000001E-2</v>
      </c>
      <c r="S297" s="220">
        <v>0</v>
      </c>
      <c r="T297" s="22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2" t="s">
        <v>315</v>
      </c>
      <c r="AT297" s="222" t="s">
        <v>163</v>
      </c>
      <c r="AU297" s="222" t="s">
        <v>88</v>
      </c>
      <c r="AY297" s="17" t="s">
        <v>159</v>
      </c>
      <c r="BE297" s="118">
        <f>IF(N297="základní",J297,0)</f>
        <v>0</v>
      </c>
      <c r="BF297" s="118">
        <f>IF(N297="snížená",J297,0)</f>
        <v>0</v>
      </c>
      <c r="BG297" s="118">
        <f>IF(N297="zákl. přenesená",J297,0)</f>
        <v>0</v>
      </c>
      <c r="BH297" s="118">
        <f>IF(N297="sníž. přenesená",J297,0)</f>
        <v>0</v>
      </c>
      <c r="BI297" s="118">
        <f>IF(N297="nulová",J297,0)</f>
        <v>0</v>
      </c>
      <c r="BJ297" s="17" t="s">
        <v>88</v>
      </c>
      <c r="BK297" s="118">
        <f>ROUND(I297*H297,2)</f>
        <v>0</v>
      </c>
      <c r="BL297" s="17" t="s">
        <v>315</v>
      </c>
      <c r="BM297" s="222" t="s">
        <v>342</v>
      </c>
    </row>
    <row r="298" spans="1:65" s="13" customFormat="1" ht="11.25">
      <c r="B298" s="223"/>
      <c r="C298" s="224"/>
      <c r="D298" s="225" t="s">
        <v>169</v>
      </c>
      <c r="E298" s="226" t="s">
        <v>1</v>
      </c>
      <c r="F298" s="227" t="s">
        <v>343</v>
      </c>
      <c r="G298" s="224"/>
      <c r="H298" s="226" t="s">
        <v>1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AT298" s="233" t="s">
        <v>169</v>
      </c>
      <c r="AU298" s="233" t="s">
        <v>88</v>
      </c>
      <c r="AV298" s="13" t="s">
        <v>82</v>
      </c>
      <c r="AW298" s="13" t="s">
        <v>30</v>
      </c>
      <c r="AX298" s="13" t="s">
        <v>75</v>
      </c>
      <c r="AY298" s="233" t="s">
        <v>159</v>
      </c>
    </row>
    <row r="299" spans="1:65" s="14" customFormat="1" ht="11.25">
      <c r="B299" s="234"/>
      <c r="C299" s="235"/>
      <c r="D299" s="225" t="s">
        <v>169</v>
      </c>
      <c r="E299" s="236" t="s">
        <v>1</v>
      </c>
      <c r="F299" s="237" t="s">
        <v>244</v>
      </c>
      <c r="G299" s="235"/>
      <c r="H299" s="238">
        <v>6.2629999999999999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169</v>
      </c>
      <c r="AU299" s="244" t="s">
        <v>88</v>
      </c>
      <c r="AV299" s="14" t="s">
        <v>88</v>
      </c>
      <c r="AW299" s="14" t="s">
        <v>30</v>
      </c>
      <c r="AX299" s="14" t="s">
        <v>75</v>
      </c>
      <c r="AY299" s="244" t="s">
        <v>159</v>
      </c>
    </row>
    <row r="300" spans="1:65" s="15" customFormat="1" ht="11.25">
      <c r="B300" s="245"/>
      <c r="C300" s="246"/>
      <c r="D300" s="225" t="s">
        <v>169</v>
      </c>
      <c r="E300" s="247" t="s">
        <v>1</v>
      </c>
      <c r="F300" s="248" t="s">
        <v>179</v>
      </c>
      <c r="G300" s="246"/>
      <c r="H300" s="249">
        <v>6.2629999999999999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AT300" s="255" t="s">
        <v>169</v>
      </c>
      <c r="AU300" s="255" t="s">
        <v>88</v>
      </c>
      <c r="AV300" s="15" t="s">
        <v>167</v>
      </c>
      <c r="AW300" s="15" t="s">
        <v>30</v>
      </c>
      <c r="AX300" s="15" t="s">
        <v>82</v>
      </c>
      <c r="AY300" s="255" t="s">
        <v>159</v>
      </c>
    </row>
    <row r="301" spans="1:65" s="2" customFormat="1" ht="24.2" customHeight="1">
      <c r="A301" s="35"/>
      <c r="B301" s="36"/>
      <c r="C301" s="210" t="s">
        <v>344</v>
      </c>
      <c r="D301" s="210" t="s">
        <v>163</v>
      </c>
      <c r="E301" s="211" t="s">
        <v>345</v>
      </c>
      <c r="F301" s="212" t="s">
        <v>346</v>
      </c>
      <c r="G301" s="213" t="s">
        <v>166</v>
      </c>
      <c r="H301" s="214">
        <v>5.4119999999999999</v>
      </c>
      <c r="I301" s="215"/>
      <c r="J301" s="216">
        <f>ROUND(I301*H301,2)</f>
        <v>0</v>
      </c>
      <c r="K301" s="217"/>
      <c r="L301" s="38"/>
      <c r="M301" s="218" t="s">
        <v>1</v>
      </c>
      <c r="N301" s="219" t="s">
        <v>41</v>
      </c>
      <c r="O301" s="72"/>
      <c r="P301" s="220">
        <f>O301*H301</f>
        <v>0</v>
      </c>
      <c r="Q301" s="220">
        <v>4.5100000000000001E-3</v>
      </c>
      <c r="R301" s="220">
        <f>Q301*H301</f>
        <v>2.4408120000000002E-2</v>
      </c>
      <c r="S301" s="220">
        <v>0</v>
      </c>
      <c r="T301" s="221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2" t="s">
        <v>315</v>
      </c>
      <c r="AT301" s="222" t="s">
        <v>163</v>
      </c>
      <c r="AU301" s="222" t="s">
        <v>88</v>
      </c>
      <c r="AY301" s="17" t="s">
        <v>159</v>
      </c>
      <c r="BE301" s="118">
        <f>IF(N301="základní",J301,0)</f>
        <v>0</v>
      </c>
      <c r="BF301" s="118">
        <f>IF(N301="snížená",J301,0)</f>
        <v>0</v>
      </c>
      <c r="BG301" s="118">
        <f>IF(N301="zákl. přenesená",J301,0)</f>
        <v>0</v>
      </c>
      <c r="BH301" s="118">
        <f>IF(N301="sníž. přenesená",J301,0)</f>
        <v>0</v>
      </c>
      <c r="BI301" s="118">
        <f>IF(N301="nulová",J301,0)</f>
        <v>0</v>
      </c>
      <c r="BJ301" s="17" t="s">
        <v>88</v>
      </c>
      <c r="BK301" s="118">
        <f>ROUND(I301*H301,2)</f>
        <v>0</v>
      </c>
      <c r="BL301" s="17" t="s">
        <v>315</v>
      </c>
      <c r="BM301" s="222" t="s">
        <v>347</v>
      </c>
    </row>
    <row r="302" spans="1:65" s="13" customFormat="1" ht="11.25">
      <c r="B302" s="223"/>
      <c r="C302" s="224"/>
      <c r="D302" s="225" t="s">
        <v>169</v>
      </c>
      <c r="E302" s="226" t="s">
        <v>1</v>
      </c>
      <c r="F302" s="227" t="s">
        <v>343</v>
      </c>
      <c r="G302" s="224"/>
      <c r="H302" s="226" t="s">
        <v>1</v>
      </c>
      <c r="I302" s="228"/>
      <c r="J302" s="224"/>
      <c r="K302" s="224"/>
      <c r="L302" s="229"/>
      <c r="M302" s="230"/>
      <c r="N302" s="231"/>
      <c r="O302" s="231"/>
      <c r="P302" s="231"/>
      <c r="Q302" s="231"/>
      <c r="R302" s="231"/>
      <c r="S302" s="231"/>
      <c r="T302" s="232"/>
      <c r="AT302" s="233" t="s">
        <v>169</v>
      </c>
      <c r="AU302" s="233" t="s">
        <v>88</v>
      </c>
      <c r="AV302" s="13" t="s">
        <v>82</v>
      </c>
      <c r="AW302" s="13" t="s">
        <v>30</v>
      </c>
      <c r="AX302" s="13" t="s">
        <v>75</v>
      </c>
      <c r="AY302" s="233" t="s">
        <v>159</v>
      </c>
    </row>
    <row r="303" spans="1:65" s="14" customFormat="1" ht="11.25">
      <c r="B303" s="234"/>
      <c r="C303" s="235"/>
      <c r="D303" s="225" t="s">
        <v>169</v>
      </c>
      <c r="E303" s="236" t="s">
        <v>1</v>
      </c>
      <c r="F303" s="237" t="s">
        <v>348</v>
      </c>
      <c r="G303" s="235"/>
      <c r="H303" s="238">
        <v>4.4000000000000004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AT303" s="244" t="s">
        <v>169</v>
      </c>
      <c r="AU303" s="244" t="s">
        <v>88</v>
      </c>
      <c r="AV303" s="14" t="s">
        <v>88</v>
      </c>
      <c r="AW303" s="14" t="s">
        <v>30</v>
      </c>
      <c r="AX303" s="14" t="s">
        <v>75</v>
      </c>
      <c r="AY303" s="244" t="s">
        <v>159</v>
      </c>
    </row>
    <row r="304" spans="1:65" s="14" customFormat="1" ht="11.25">
      <c r="B304" s="234"/>
      <c r="C304" s="235"/>
      <c r="D304" s="225" t="s">
        <v>169</v>
      </c>
      <c r="E304" s="236" t="s">
        <v>1</v>
      </c>
      <c r="F304" s="237" t="s">
        <v>349</v>
      </c>
      <c r="G304" s="235"/>
      <c r="H304" s="238">
        <v>1.012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169</v>
      </c>
      <c r="AU304" s="244" t="s">
        <v>88</v>
      </c>
      <c r="AV304" s="14" t="s">
        <v>88</v>
      </c>
      <c r="AW304" s="14" t="s">
        <v>30</v>
      </c>
      <c r="AX304" s="14" t="s">
        <v>75</v>
      </c>
      <c r="AY304" s="244" t="s">
        <v>159</v>
      </c>
    </row>
    <row r="305" spans="1:65" s="15" customFormat="1" ht="11.25">
      <c r="B305" s="245"/>
      <c r="C305" s="246"/>
      <c r="D305" s="225" t="s">
        <v>169</v>
      </c>
      <c r="E305" s="247" t="s">
        <v>1</v>
      </c>
      <c r="F305" s="248" t="s">
        <v>179</v>
      </c>
      <c r="G305" s="246"/>
      <c r="H305" s="249">
        <v>5.4119999999999999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AT305" s="255" t="s">
        <v>169</v>
      </c>
      <c r="AU305" s="255" t="s">
        <v>88</v>
      </c>
      <c r="AV305" s="15" t="s">
        <v>167</v>
      </c>
      <c r="AW305" s="15" t="s">
        <v>30</v>
      </c>
      <c r="AX305" s="15" t="s">
        <v>82</v>
      </c>
      <c r="AY305" s="255" t="s">
        <v>159</v>
      </c>
    </row>
    <row r="306" spans="1:65" s="2" customFormat="1" ht="24.2" customHeight="1">
      <c r="A306" s="35"/>
      <c r="B306" s="36"/>
      <c r="C306" s="210" t="s">
        <v>350</v>
      </c>
      <c r="D306" s="210" t="s">
        <v>163</v>
      </c>
      <c r="E306" s="211" t="s">
        <v>351</v>
      </c>
      <c r="F306" s="212" t="s">
        <v>352</v>
      </c>
      <c r="G306" s="213" t="s">
        <v>305</v>
      </c>
      <c r="H306" s="214">
        <v>5.2999999999999999E-2</v>
      </c>
      <c r="I306" s="215"/>
      <c r="J306" s="216">
        <f>ROUND(I306*H306,2)</f>
        <v>0</v>
      </c>
      <c r="K306" s="217"/>
      <c r="L306" s="38"/>
      <c r="M306" s="218" t="s">
        <v>1</v>
      </c>
      <c r="N306" s="219" t="s">
        <v>41</v>
      </c>
      <c r="O306" s="72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2" t="s">
        <v>315</v>
      </c>
      <c r="AT306" s="222" t="s">
        <v>163</v>
      </c>
      <c r="AU306" s="222" t="s">
        <v>88</v>
      </c>
      <c r="AY306" s="17" t="s">
        <v>159</v>
      </c>
      <c r="BE306" s="118">
        <f>IF(N306="základní",J306,0)</f>
        <v>0</v>
      </c>
      <c r="BF306" s="118">
        <f>IF(N306="snížená",J306,0)</f>
        <v>0</v>
      </c>
      <c r="BG306" s="118">
        <f>IF(N306="zákl. přenesená",J306,0)</f>
        <v>0</v>
      </c>
      <c r="BH306" s="118">
        <f>IF(N306="sníž. přenesená",J306,0)</f>
        <v>0</v>
      </c>
      <c r="BI306" s="118">
        <f>IF(N306="nulová",J306,0)</f>
        <v>0</v>
      </c>
      <c r="BJ306" s="17" t="s">
        <v>88</v>
      </c>
      <c r="BK306" s="118">
        <f>ROUND(I306*H306,2)</f>
        <v>0</v>
      </c>
      <c r="BL306" s="17" t="s">
        <v>315</v>
      </c>
      <c r="BM306" s="222" t="s">
        <v>353</v>
      </c>
    </row>
    <row r="307" spans="1:65" s="2" customFormat="1" ht="24.2" customHeight="1">
      <c r="A307" s="35"/>
      <c r="B307" s="36"/>
      <c r="C307" s="210" t="s">
        <v>354</v>
      </c>
      <c r="D307" s="210" t="s">
        <v>163</v>
      </c>
      <c r="E307" s="211" t="s">
        <v>355</v>
      </c>
      <c r="F307" s="212" t="s">
        <v>356</v>
      </c>
      <c r="G307" s="213" t="s">
        <v>305</v>
      </c>
      <c r="H307" s="214">
        <v>5.2999999999999999E-2</v>
      </c>
      <c r="I307" s="215"/>
      <c r="J307" s="216">
        <f>ROUND(I307*H307,2)</f>
        <v>0</v>
      </c>
      <c r="K307" s="217"/>
      <c r="L307" s="38"/>
      <c r="M307" s="218" t="s">
        <v>1</v>
      </c>
      <c r="N307" s="219" t="s">
        <v>41</v>
      </c>
      <c r="O307" s="72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2" t="s">
        <v>315</v>
      </c>
      <c r="AT307" s="222" t="s">
        <v>163</v>
      </c>
      <c r="AU307" s="222" t="s">
        <v>88</v>
      </c>
      <c r="AY307" s="17" t="s">
        <v>159</v>
      </c>
      <c r="BE307" s="118">
        <f>IF(N307="základní",J307,0)</f>
        <v>0</v>
      </c>
      <c r="BF307" s="118">
        <f>IF(N307="snížená",J307,0)</f>
        <v>0</v>
      </c>
      <c r="BG307" s="118">
        <f>IF(N307="zákl. přenesená",J307,0)</f>
        <v>0</v>
      </c>
      <c r="BH307" s="118">
        <f>IF(N307="sníž. přenesená",J307,0)</f>
        <v>0</v>
      </c>
      <c r="BI307" s="118">
        <f>IF(N307="nulová",J307,0)</f>
        <v>0</v>
      </c>
      <c r="BJ307" s="17" t="s">
        <v>88</v>
      </c>
      <c r="BK307" s="118">
        <f>ROUND(I307*H307,2)</f>
        <v>0</v>
      </c>
      <c r="BL307" s="17" t="s">
        <v>315</v>
      </c>
      <c r="BM307" s="222" t="s">
        <v>357</v>
      </c>
    </row>
    <row r="308" spans="1:65" s="2" customFormat="1" ht="24.2" customHeight="1">
      <c r="A308" s="35"/>
      <c r="B308" s="36"/>
      <c r="C308" s="210" t="s">
        <v>358</v>
      </c>
      <c r="D308" s="210" t="s">
        <v>163</v>
      </c>
      <c r="E308" s="211" t="s">
        <v>359</v>
      </c>
      <c r="F308" s="212" t="s">
        <v>360</v>
      </c>
      <c r="G308" s="213" t="s">
        <v>305</v>
      </c>
      <c r="H308" s="214">
        <v>5.2999999999999999E-2</v>
      </c>
      <c r="I308" s="215"/>
      <c r="J308" s="216">
        <f>ROUND(I308*H308,2)</f>
        <v>0</v>
      </c>
      <c r="K308" s="217"/>
      <c r="L308" s="38"/>
      <c r="M308" s="218" t="s">
        <v>1</v>
      </c>
      <c r="N308" s="219" t="s">
        <v>41</v>
      </c>
      <c r="O308" s="72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2" t="s">
        <v>315</v>
      </c>
      <c r="AT308" s="222" t="s">
        <v>163</v>
      </c>
      <c r="AU308" s="222" t="s">
        <v>88</v>
      </c>
      <c r="AY308" s="17" t="s">
        <v>159</v>
      </c>
      <c r="BE308" s="118">
        <f>IF(N308="základní",J308,0)</f>
        <v>0</v>
      </c>
      <c r="BF308" s="118">
        <f>IF(N308="snížená",J308,0)</f>
        <v>0</v>
      </c>
      <c r="BG308" s="118">
        <f>IF(N308="zákl. přenesená",J308,0)</f>
        <v>0</v>
      </c>
      <c r="BH308" s="118">
        <f>IF(N308="sníž. přenesená",J308,0)</f>
        <v>0</v>
      </c>
      <c r="BI308" s="118">
        <f>IF(N308="nulová",J308,0)</f>
        <v>0</v>
      </c>
      <c r="BJ308" s="17" t="s">
        <v>88</v>
      </c>
      <c r="BK308" s="118">
        <f>ROUND(I308*H308,2)</f>
        <v>0</v>
      </c>
      <c r="BL308" s="17" t="s">
        <v>315</v>
      </c>
      <c r="BM308" s="222" t="s">
        <v>361</v>
      </c>
    </row>
    <row r="309" spans="1:65" s="12" customFormat="1" ht="22.9" customHeight="1">
      <c r="B309" s="194"/>
      <c r="C309" s="195"/>
      <c r="D309" s="196" t="s">
        <v>74</v>
      </c>
      <c r="E309" s="208" t="s">
        <v>362</v>
      </c>
      <c r="F309" s="208" t="s">
        <v>363</v>
      </c>
      <c r="G309" s="195"/>
      <c r="H309" s="195"/>
      <c r="I309" s="198"/>
      <c r="J309" s="209">
        <f>BK309</f>
        <v>0</v>
      </c>
      <c r="K309" s="195"/>
      <c r="L309" s="200"/>
      <c r="M309" s="201"/>
      <c r="N309" s="202"/>
      <c r="O309" s="202"/>
      <c r="P309" s="203">
        <f>SUM(P310:P316)</f>
        <v>0</v>
      </c>
      <c r="Q309" s="202"/>
      <c r="R309" s="203">
        <f>SUM(R310:R316)</f>
        <v>2.2000000000000001E-4</v>
      </c>
      <c r="S309" s="202"/>
      <c r="T309" s="204">
        <f>SUM(T310:T316)</f>
        <v>0</v>
      </c>
      <c r="AR309" s="205" t="s">
        <v>88</v>
      </c>
      <c r="AT309" s="206" t="s">
        <v>74</v>
      </c>
      <c r="AU309" s="206" t="s">
        <v>82</v>
      </c>
      <c r="AY309" s="205" t="s">
        <v>159</v>
      </c>
      <c r="BK309" s="207">
        <f>SUM(BK310:BK316)</f>
        <v>0</v>
      </c>
    </row>
    <row r="310" spans="1:65" s="2" customFormat="1" ht="24.2" customHeight="1">
      <c r="A310" s="35"/>
      <c r="B310" s="36"/>
      <c r="C310" s="210" t="s">
        <v>364</v>
      </c>
      <c r="D310" s="210" t="s">
        <v>163</v>
      </c>
      <c r="E310" s="211" t="s">
        <v>365</v>
      </c>
      <c r="F310" s="212" t="s">
        <v>366</v>
      </c>
      <c r="G310" s="213" t="s">
        <v>224</v>
      </c>
      <c r="H310" s="214">
        <v>1</v>
      </c>
      <c r="I310" s="215"/>
      <c r="J310" s="216">
        <f>ROUND(I310*H310,2)</f>
        <v>0</v>
      </c>
      <c r="K310" s="217"/>
      <c r="L310" s="38"/>
      <c r="M310" s="218" t="s">
        <v>1</v>
      </c>
      <c r="N310" s="219" t="s">
        <v>41</v>
      </c>
      <c r="O310" s="72"/>
      <c r="P310" s="220">
        <f>O310*H310</f>
        <v>0</v>
      </c>
      <c r="Q310" s="220">
        <v>2.2000000000000001E-4</v>
      </c>
      <c r="R310" s="220">
        <f>Q310*H310</f>
        <v>2.2000000000000001E-4</v>
      </c>
      <c r="S310" s="220">
        <v>0</v>
      </c>
      <c r="T310" s="221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2" t="s">
        <v>315</v>
      </c>
      <c r="AT310" s="222" t="s">
        <v>163</v>
      </c>
      <c r="AU310" s="222" t="s">
        <v>88</v>
      </c>
      <c r="AY310" s="17" t="s">
        <v>159</v>
      </c>
      <c r="BE310" s="118">
        <f>IF(N310="základní",J310,0)</f>
        <v>0</v>
      </c>
      <c r="BF310" s="118">
        <f>IF(N310="snížená",J310,0)</f>
        <v>0</v>
      </c>
      <c r="BG310" s="118">
        <f>IF(N310="zákl. přenesená",J310,0)</f>
        <v>0</v>
      </c>
      <c r="BH310" s="118">
        <f>IF(N310="sníž. přenesená",J310,0)</f>
        <v>0</v>
      </c>
      <c r="BI310" s="118">
        <f>IF(N310="nulová",J310,0)</f>
        <v>0</v>
      </c>
      <c r="BJ310" s="17" t="s">
        <v>88</v>
      </c>
      <c r="BK310" s="118">
        <f>ROUND(I310*H310,2)</f>
        <v>0</v>
      </c>
      <c r="BL310" s="17" t="s">
        <v>315</v>
      </c>
      <c r="BM310" s="222" t="s">
        <v>367</v>
      </c>
    </row>
    <row r="311" spans="1:65" s="13" customFormat="1" ht="11.25">
      <c r="B311" s="223"/>
      <c r="C311" s="224"/>
      <c r="D311" s="225" t="s">
        <v>169</v>
      </c>
      <c r="E311" s="226" t="s">
        <v>1</v>
      </c>
      <c r="F311" s="227" t="s">
        <v>227</v>
      </c>
      <c r="G311" s="224"/>
      <c r="H311" s="226" t="s">
        <v>1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AT311" s="233" t="s">
        <v>169</v>
      </c>
      <c r="AU311" s="233" t="s">
        <v>88</v>
      </c>
      <c r="AV311" s="13" t="s">
        <v>82</v>
      </c>
      <c r="AW311" s="13" t="s">
        <v>30</v>
      </c>
      <c r="AX311" s="13" t="s">
        <v>75</v>
      </c>
      <c r="AY311" s="233" t="s">
        <v>159</v>
      </c>
    </row>
    <row r="312" spans="1:65" s="14" customFormat="1" ht="11.25">
      <c r="B312" s="234"/>
      <c r="C312" s="235"/>
      <c r="D312" s="225" t="s">
        <v>169</v>
      </c>
      <c r="E312" s="236" t="s">
        <v>1</v>
      </c>
      <c r="F312" s="237" t="s">
        <v>82</v>
      </c>
      <c r="G312" s="235"/>
      <c r="H312" s="238">
        <v>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AT312" s="244" t="s">
        <v>169</v>
      </c>
      <c r="AU312" s="244" t="s">
        <v>88</v>
      </c>
      <c r="AV312" s="14" t="s">
        <v>88</v>
      </c>
      <c r="AW312" s="14" t="s">
        <v>30</v>
      </c>
      <c r="AX312" s="14" t="s">
        <v>75</v>
      </c>
      <c r="AY312" s="244" t="s">
        <v>159</v>
      </c>
    </row>
    <row r="313" spans="1:65" s="15" customFormat="1" ht="11.25">
      <c r="B313" s="245"/>
      <c r="C313" s="246"/>
      <c r="D313" s="225" t="s">
        <v>169</v>
      </c>
      <c r="E313" s="247" t="s">
        <v>1</v>
      </c>
      <c r="F313" s="248" t="s">
        <v>179</v>
      </c>
      <c r="G313" s="246"/>
      <c r="H313" s="249">
        <v>1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AT313" s="255" t="s">
        <v>169</v>
      </c>
      <c r="AU313" s="255" t="s">
        <v>88</v>
      </c>
      <c r="AV313" s="15" t="s">
        <v>167</v>
      </c>
      <c r="AW313" s="15" t="s">
        <v>30</v>
      </c>
      <c r="AX313" s="15" t="s">
        <v>82</v>
      </c>
      <c r="AY313" s="255" t="s">
        <v>159</v>
      </c>
    </row>
    <row r="314" spans="1:65" s="2" customFormat="1" ht="24.2" customHeight="1">
      <c r="A314" s="35"/>
      <c r="B314" s="36"/>
      <c r="C314" s="210" t="s">
        <v>368</v>
      </c>
      <c r="D314" s="210" t="s">
        <v>163</v>
      </c>
      <c r="E314" s="211" t="s">
        <v>369</v>
      </c>
      <c r="F314" s="212" t="s">
        <v>370</v>
      </c>
      <c r="G314" s="213" t="s">
        <v>305</v>
      </c>
      <c r="H314" s="214">
        <v>0</v>
      </c>
      <c r="I314" s="215"/>
      <c r="J314" s="216">
        <f>ROUND(I314*H314,2)</f>
        <v>0</v>
      </c>
      <c r="K314" s="217"/>
      <c r="L314" s="38"/>
      <c r="M314" s="218" t="s">
        <v>1</v>
      </c>
      <c r="N314" s="219" t="s">
        <v>41</v>
      </c>
      <c r="O314" s="72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2" t="s">
        <v>315</v>
      </c>
      <c r="AT314" s="222" t="s">
        <v>163</v>
      </c>
      <c r="AU314" s="222" t="s">
        <v>88</v>
      </c>
      <c r="AY314" s="17" t="s">
        <v>159</v>
      </c>
      <c r="BE314" s="118">
        <f>IF(N314="základní",J314,0)</f>
        <v>0</v>
      </c>
      <c r="BF314" s="118">
        <f>IF(N314="snížená",J314,0)</f>
        <v>0</v>
      </c>
      <c r="BG314" s="118">
        <f>IF(N314="zákl. přenesená",J314,0)</f>
        <v>0</v>
      </c>
      <c r="BH314" s="118">
        <f>IF(N314="sníž. přenesená",J314,0)</f>
        <v>0</v>
      </c>
      <c r="BI314" s="118">
        <f>IF(N314="nulová",J314,0)</f>
        <v>0</v>
      </c>
      <c r="BJ314" s="17" t="s">
        <v>88</v>
      </c>
      <c r="BK314" s="118">
        <f>ROUND(I314*H314,2)</f>
        <v>0</v>
      </c>
      <c r="BL314" s="17" t="s">
        <v>315</v>
      </c>
      <c r="BM314" s="222" t="s">
        <v>371</v>
      </c>
    </row>
    <row r="315" spans="1:65" s="2" customFormat="1" ht="24.2" customHeight="1">
      <c r="A315" s="35"/>
      <c r="B315" s="36"/>
      <c r="C315" s="210" t="s">
        <v>372</v>
      </c>
      <c r="D315" s="210" t="s">
        <v>163</v>
      </c>
      <c r="E315" s="211" t="s">
        <v>373</v>
      </c>
      <c r="F315" s="212" t="s">
        <v>374</v>
      </c>
      <c r="G315" s="213" t="s">
        <v>305</v>
      </c>
      <c r="H315" s="214">
        <v>0</v>
      </c>
      <c r="I315" s="215"/>
      <c r="J315" s="216">
        <f>ROUND(I315*H315,2)</f>
        <v>0</v>
      </c>
      <c r="K315" s="217"/>
      <c r="L315" s="38"/>
      <c r="M315" s="218" t="s">
        <v>1</v>
      </c>
      <c r="N315" s="219" t="s">
        <v>41</v>
      </c>
      <c r="O315" s="72"/>
      <c r="P315" s="220">
        <f>O315*H315</f>
        <v>0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2" t="s">
        <v>315</v>
      </c>
      <c r="AT315" s="222" t="s">
        <v>163</v>
      </c>
      <c r="AU315" s="222" t="s">
        <v>88</v>
      </c>
      <c r="AY315" s="17" t="s">
        <v>159</v>
      </c>
      <c r="BE315" s="118">
        <f>IF(N315="základní",J315,0)</f>
        <v>0</v>
      </c>
      <c r="BF315" s="118">
        <f>IF(N315="snížená",J315,0)</f>
        <v>0</v>
      </c>
      <c r="BG315" s="118">
        <f>IF(N315="zákl. přenesená",J315,0)</f>
        <v>0</v>
      </c>
      <c r="BH315" s="118">
        <f>IF(N315="sníž. přenesená",J315,0)</f>
        <v>0</v>
      </c>
      <c r="BI315" s="118">
        <f>IF(N315="nulová",J315,0)</f>
        <v>0</v>
      </c>
      <c r="BJ315" s="17" t="s">
        <v>88</v>
      </c>
      <c r="BK315" s="118">
        <f>ROUND(I315*H315,2)</f>
        <v>0</v>
      </c>
      <c r="BL315" s="17" t="s">
        <v>315</v>
      </c>
      <c r="BM315" s="222" t="s">
        <v>375</v>
      </c>
    </row>
    <row r="316" spans="1:65" s="2" customFormat="1" ht="24.2" customHeight="1">
      <c r="A316" s="35"/>
      <c r="B316" s="36"/>
      <c r="C316" s="210" t="s">
        <v>376</v>
      </c>
      <c r="D316" s="210" t="s">
        <v>163</v>
      </c>
      <c r="E316" s="211" t="s">
        <v>377</v>
      </c>
      <c r="F316" s="212" t="s">
        <v>378</v>
      </c>
      <c r="G316" s="213" t="s">
        <v>305</v>
      </c>
      <c r="H316" s="214">
        <v>0</v>
      </c>
      <c r="I316" s="215"/>
      <c r="J316" s="216">
        <f>ROUND(I316*H316,2)</f>
        <v>0</v>
      </c>
      <c r="K316" s="217"/>
      <c r="L316" s="38"/>
      <c r="M316" s="218" t="s">
        <v>1</v>
      </c>
      <c r="N316" s="219" t="s">
        <v>41</v>
      </c>
      <c r="O316" s="72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2" t="s">
        <v>315</v>
      </c>
      <c r="AT316" s="222" t="s">
        <v>163</v>
      </c>
      <c r="AU316" s="222" t="s">
        <v>88</v>
      </c>
      <c r="AY316" s="17" t="s">
        <v>159</v>
      </c>
      <c r="BE316" s="118">
        <f>IF(N316="základní",J316,0)</f>
        <v>0</v>
      </c>
      <c r="BF316" s="118">
        <f>IF(N316="snížená",J316,0)</f>
        <v>0</v>
      </c>
      <c r="BG316" s="118">
        <f>IF(N316="zákl. přenesená",J316,0)</f>
        <v>0</v>
      </c>
      <c r="BH316" s="118">
        <f>IF(N316="sníž. přenesená",J316,0)</f>
        <v>0</v>
      </c>
      <c r="BI316" s="118">
        <f>IF(N316="nulová",J316,0)</f>
        <v>0</v>
      </c>
      <c r="BJ316" s="17" t="s">
        <v>88</v>
      </c>
      <c r="BK316" s="118">
        <f>ROUND(I316*H316,2)</f>
        <v>0</v>
      </c>
      <c r="BL316" s="17" t="s">
        <v>315</v>
      </c>
      <c r="BM316" s="222" t="s">
        <v>379</v>
      </c>
    </row>
    <row r="317" spans="1:65" s="12" customFormat="1" ht="22.9" customHeight="1">
      <c r="B317" s="194"/>
      <c r="C317" s="195"/>
      <c r="D317" s="196" t="s">
        <v>74</v>
      </c>
      <c r="E317" s="208" t="s">
        <v>380</v>
      </c>
      <c r="F317" s="208" t="s">
        <v>381</v>
      </c>
      <c r="G317" s="195"/>
      <c r="H317" s="195"/>
      <c r="I317" s="198"/>
      <c r="J317" s="209">
        <f>BK317</f>
        <v>0</v>
      </c>
      <c r="K317" s="195"/>
      <c r="L317" s="200"/>
      <c r="M317" s="201"/>
      <c r="N317" s="202"/>
      <c r="O317" s="202"/>
      <c r="P317" s="203">
        <f>SUM(P318:P337)</f>
        <v>0</v>
      </c>
      <c r="Q317" s="202"/>
      <c r="R317" s="203">
        <f>SUM(R318:R337)</f>
        <v>2.16E-3</v>
      </c>
      <c r="S317" s="202"/>
      <c r="T317" s="204">
        <f>SUM(T318:T337)</f>
        <v>0</v>
      </c>
      <c r="AR317" s="205" t="s">
        <v>88</v>
      </c>
      <c r="AT317" s="206" t="s">
        <v>74</v>
      </c>
      <c r="AU317" s="206" t="s">
        <v>82</v>
      </c>
      <c r="AY317" s="205" t="s">
        <v>159</v>
      </c>
      <c r="BK317" s="207">
        <f>SUM(BK318:BK337)</f>
        <v>0</v>
      </c>
    </row>
    <row r="318" spans="1:65" s="2" customFormat="1" ht="24.2" customHeight="1">
      <c r="A318" s="35"/>
      <c r="B318" s="36"/>
      <c r="C318" s="210" t="s">
        <v>382</v>
      </c>
      <c r="D318" s="210" t="s">
        <v>163</v>
      </c>
      <c r="E318" s="211" t="s">
        <v>383</v>
      </c>
      <c r="F318" s="212" t="s">
        <v>384</v>
      </c>
      <c r="G318" s="213" t="s">
        <v>224</v>
      </c>
      <c r="H318" s="214">
        <v>2</v>
      </c>
      <c r="I318" s="215"/>
      <c r="J318" s="216">
        <f>ROUND(I318*H318,2)</f>
        <v>0</v>
      </c>
      <c r="K318" s="217"/>
      <c r="L318" s="38"/>
      <c r="M318" s="218" t="s">
        <v>1</v>
      </c>
      <c r="N318" s="219" t="s">
        <v>41</v>
      </c>
      <c r="O318" s="72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2" t="s">
        <v>315</v>
      </c>
      <c r="AT318" s="222" t="s">
        <v>163</v>
      </c>
      <c r="AU318" s="222" t="s">
        <v>88</v>
      </c>
      <c r="AY318" s="17" t="s">
        <v>159</v>
      </c>
      <c r="BE318" s="118">
        <f>IF(N318="základní",J318,0)</f>
        <v>0</v>
      </c>
      <c r="BF318" s="118">
        <f>IF(N318="snížená",J318,0)</f>
        <v>0</v>
      </c>
      <c r="BG318" s="118">
        <f>IF(N318="zákl. přenesená",J318,0)</f>
        <v>0</v>
      </c>
      <c r="BH318" s="118">
        <f>IF(N318="sníž. přenesená",J318,0)</f>
        <v>0</v>
      </c>
      <c r="BI318" s="118">
        <f>IF(N318="nulová",J318,0)</f>
        <v>0</v>
      </c>
      <c r="BJ318" s="17" t="s">
        <v>88</v>
      </c>
      <c r="BK318" s="118">
        <f>ROUND(I318*H318,2)</f>
        <v>0</v>
      </c>
      <c r="BL318" s="17" t="s">
        <v>315</v>
      </c>
      <c r="BM318" s="222" t="s">
        <v>385</v>
      </c>
    </row>
    <row r="319" spans="1:65" s="2" customFormat="1" ht="24.2" customHeight="1">
      <c r="A319" s="35"/>
      <c r="B319" s="36"/>
      <c r="C319" s="210" t="s">
        <v>386</v>
      </c>
      <c r="D319" s="210" t="s">
        <v>163</v>
      </c>
      <c r="E319" s="211" t="s">
        <v>387</v>
      </c>
      <c r="F319" s="212" t="s">
        <v>388</v>
      </c>
      <c r="G319" s="213" t="s">
        <v>224</v>
      </c>
      <c r="H319" s="214">
        <v>2</v>
      </c>
      <c r="I319" s="215"/>
      <c r="J319" s="216">
        <f>ROUND(I319*H319,2)</f>
        <v>0</v>
      </c>
      <c r="K319" s="217"/>
      <c r="L319" s="38"/>
      <c r="M319" s="218" t="s">
        <v>1</v>
      </c>
      <c r="N319" s="219" t="s">
        <v>41</v>
      </c>
      <c r="O319" s="72"/>
      <c r="P319" s="220">
        <f>O319*H319</f>
        <v>0</v>
      </c>
      <c r="Q319" s="220">
        <v>4.2000000000000002E-4</v>
      </c>
      <c r="R319" s="220">
        <f>Q319*H319</f>
        <v>8.4000000000000003E-4</v>
      </c>
      <c r="S319" s="220">
        <v>0</v>
      </c>
      <c r="T319" s="221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2" t="s">
        <v>315</v>
      </c>
      <c r="AT319" s="222" t="s">
        <v>163</v>
      </c>
      <c r="AU319" s="222" t="s">
        <v>88</v>
      </c>
      <c r="AY319" s="17" t="s">
        <v>159</v>
      </c>
      <c r="BE319" s="118">
        <f>IF(N319="základní",J319,0)</f>
        <v>0</v>
      </c>
      <c r="BF319" s="118">
        <f>IF(N319="snížená",J319,0)</f>
        <v>0</v>
      </c>
      <c r="BG319" s="118">
        <f>IF(N319="zákl. přenesená",J319,0)</f>
        <v>0</v>
      </c>
      <c r="BH319" s="118">
        <f>IF(N319="sníž. přenesená",J319,0)</f>
        <v>0</v>
      </c>
      <c r="BI319" s="118">
        <f>IF(N319="nulová",J319,0)</f>
        <v>0</v>
      </c>
      <c r="BJ319" s="17" t="s">
        <v>88</v>
      </c>
      <c r="BK319" s="118">
        <f>ROUND(I319*H319,2)</f>
        <v>0</v>
      </c>
      <c r="BL319" s="17" t="s">
        <v>315</v>
      </c>
      <c r="BM319" s="222" t="s">
        <v>389</v>
      </c>
    </row>
    <row r="320" spans="1:65" s="13" customFormat="1" ht="11.25">
      <c r="B320" s="223"/>
      <c r="C320" s="224"/>
      <c r="D320" s="225" t="s">
        <v>169</v>
      </c>
      <c r="E320" s="226" t="s">
        <v>1</v>
      </c>
      <c r="F320" s="227" t="s">
        <v>390</v>
      </c>
      <c r="G320" s="224"/>
      <c r="H320" s="226" t="s">
        <v>1</v>
      </c>
      <c r="I320" s="228"/>
      <c r="J320" s="224"/>
      <c r="K320" s="224"/>
      <c r="L320" s="229"/>
      <c r="M320" s="230"/>
      <c r="N320" s="231"/>
      <c r="O320" s="231"/>
      <c r="P320" s="231"/>
      <c r="Q320" s="231"/>
      <c r="R320" s="231"/>
      <c r="S320" s="231"/>
      <c r="T320" s="232"/>
      <c r="AT320" s="233" t="s">
        <v>169</v>
      </c>
      <c r="AU320" s="233" t="s">
        <v>88</v>
      </c>
      <c r="AV320" s="13" t="s">
        <v>82</v>
      </c>
      <c r="AW320" s="13" t="s">
        <v>30</v>
      </c>
      <c r="AX320" s="13" t="s">
        <v>75</v>
      </c>
      <c r="AY320" s="233" t="s">
        <v>159</v>
      </c>
    </row>
    <row r="321" spans="1:65" s="14" customFormat="1" ht="11.25">
      <c r="B321" s="234"/>
      <c r="C321" s="235"/>
      <c r="D321" s="225" t="s">
        <v>169</v>
      </c>
      <c r="E321" s="236" t="s">
        <v>1</v>
      </c>
      <c r="F321" s="237" t="s">
        <v>88</v>
      </c>
      <c r="G321" s="235"/>
      <c r="H321" s="238">
        <v>2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AT321" s="244" t="s">
        <v>169</v>
      </c>
      <c r="AU321" s="244" t="s">
        <v>88</v>
      </c>
      <c r="AV321" s="14" t="s">
        <v>88</v>
      </c>
      <c r="AW321" s="14" t="s">
        <v>30</v>
      </c>
      <c r="AX321" s="14" t="s">
        <v>75</v>
      </c>
      <c r="AY321" s="244" t="s">
        <v>159</v>
      </c>
    </row>
    <row r="322" spans="1:65" s="15" customFormat="1" ht="11.25">
      <c r="B322" s="245"/>
      <c r="C322" s="246"/>
      <c r="D322" s="225" t="s">
        <v>169</v>
      </c>
      <c r="E322" s="247" t="s">
        <v>1</v>
      </c>
      <c r="F322" s="248" t="s">
        <v>179</v>
      </c>
      <c r="G322" s="246"/>
      <c r="H322" s="249">
        <v>2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AT322" s="255" t="s">
        <v>169</v>
      </c>
      <c r="AU322" s="255" t="s">
        <v>88</v>
      </c>
      <c r="AV322" s="15" t="s">
        <v>167</v>
      </c>
      <c r="AW322" s="15" t="s">
        <v>30</v>
      </c>
      <c r="AX322" s="15" t="s">
        <v>82</v>
      </c>
      <c r="AY322" s="255" t="s">
        <v>159</v>
      </c>
    </row>
    <row r="323" spans="1:65" s="2" customFormat="1" ht="14.45" customHeight="1">
      <c r="A323" s="35"/>
      <c r="B323" s="36"/>
      <c r="C323" s="210" t="s">
        <v>391</v>
      </c>
      <c r="D323" s="210" t="s">
        <v>163</v>
      </c>
      <c r="E323" s="211" t="s">
        <v>392</v>
      </c>
      <c r="F323" s="212" t="s">
        <v>393</v>
      </c>
      <c r="G323" s="213" t="s">
        <v>224</v>
      </c>
      <c r="H323" s="214">
        <v>2</v>
      </c>
      <c r="I323" s="215"/>
      <c r="J323" s="216">
        <f>ROUND(I323*H323,2)</f>
        <v>0</v>
      </c>
      <c r="K323" s="217"/>
      <c r="L323" s="38"/>
      <c r="M323" s="218" t="s">
        <v>1</v>
      </c>
      <c r="N323" s="219" t="s">
        <v>41</v>
      </c>
      <c r="O323" s="72"/>
      <c r="P323" s="220">
        <f>O323*H323</f>
        <v>0</v>
      </c>
      <c r="Q323" s="220">
        <v>2.0000000000000002E-5</v>
      </c>
      <c r="R323" s="220">
        <f>Q323*H323</f>
        <v>4.0000000000000003E-5</v>
      </c>
      <c r="S323" s="220">
        <v>0</v>
      </c>
      <c r="T323" s="22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2" t="s">
        <v>315</v>
      </c>
      <c r="AT323" s="222" t="s">
        <v>163</v>
      </c>
      <c r="AU323" s="222" t="s">
        <v>88</v>
      </c>
      <c r="AY323" s="17" t="s">
        <v>159</v>
      </c>
      <c r="BE323" s="118">
        <f>IF(N323="základní",J323,0)</f>
        <v>0</v>
      </c>
      <c r="BF323" s="118">
        <f>IF(N323="snížená",J323,0)</f>
        <v>0</v>
      </c>
      <c r="BG323" s="118">
        <f>IF(N323="zákl. přenesená",J323,0)</f>
        <v>0</v>
      </c>
      <c r="BH323" s="118">
        <f>IF(N323="sníž. přenesená",J323,0)</f>
        <v>0</v>
      </c>
      <c r="BI323" s="118">
        <f>IF(N323="nulová",J323,0)</f>
        <v>0</v>
      </c>
      <c r="BJ323" s="17" t="s">
        <v>88</v>
      </c>
      <c r="BK323" s="118">
        <f>ROUND(I323*H323,2)</f>
        <v>0</v>
      </c>
      <c r="BL323" s="17" t="s">
        <v>315</v>
      </c>
      <c r="BM323" s="222" t="s">
        <v>394</v>
      </c>
    </row>
    <row r="324" spans="1:65" s="13" customFormat="1" ht="11.25">
      <c r="B324" s="223"/>
      <c r="C324" s="224"/>
      <c r="D324" s="225" t="s">
        <v>169</v>
      </c>
      <c r="E324" s="226" t="s">
        <v>1</v>
      </c>
      <c r="F324" s="227" t="s">
        <v>177</v>
      </c>
      <c r="G324" s="224"/>
      <c r="H324" s="226" t="s">
        <v>1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AT324" s="233" t="s">
        <v>169</v>
      </c>
      <c r="AU324" s="233" t="s">
        <v>88</v>
      </c>
      <c r="AV324" s="13" t="s">
        <v>82</v>
      </c>
      <c r="AW324" s="13" t="s">
        <v>30</v>
      </c>
      <c r="AX324" s="13" t="s">
        <v>75</v>
      </c>
      <c r="AY324" s="233" t="s">
        <v>159</v>
      </c>
    </row>
    <row r="325" spans="1:65" s="14" customFormat="1" ht="11.25">
      <c r="B325" s="234"/>
      <c r="C325" s="235"/>
      <c r="D325" s="225" t="s">
        <v>169</v>
      </c>
      <c r="E325" s="236" t="s">
        <v>1</v>
      </c>
      <c r="F325" s="237" t="s">
        <v>82</v>
      </c>
      <c r="G325" s="235"/>
      <c r="H325" s="238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AT325" s="244" t="s">
        <v>169</v>
      </c>
      <c r="AU325" s="244" t="s">
        <v>88</v>
      </c>
      <c r="AV325" s="14" t="s">
        <v>88</v>
      </c>
      <c r="AW325" s="14" t="s">
        <v>30</v>
      </c>
      <c r="AX325" s="14" t="s">
        <v>75</v>
      </c>
      <c r="AY325" s="244" t="s">
        <v>159</v>
      </c>
    </row>
    <row r="326" spans="1:65" s="13" customFormat="1" ht="11.25">
      <c r="B326" s="223"/>
      <c r="C326" s="224"/>
      <c r="D326" s="225" t="s">
        <v>169</v>
      </c>
      <c r="E326" s="226" t="s">
        <v>1</v>
      </c>
      <c r="F326" s="227" t="s">
        <v>227</v>
      </c>
      <c r="G326" s="224"/>
      <c r="H326" s="226" t="s">
        <v>1</v>
      </c>
      <c r="I326" s="228"/>
      <c r="J326" s="224"/>
      <c r="K326" s="224"/>
      <c r="L326" s="229"/>
      <c r="M326" s="230"/>
      <c r="N326" s="231"/>
      <c r="O326" s="231"/>
      <c r="P326" s="231"/>
      <c r="Q326" s="231"/>
      <c r="R326" s="231"/>
      <c r="S326" s="231"/>
      <c r="T326" s="232"/>
      <c r="AT326" s="233" t="s">
        <v>169</v>
      </c>
      <c r="AU326" s="233" t="s">
        <v>88</v>
      </c>
      <c r="AV326" s="13" t="s">
        <v>82</v>
      </c>
      <c r="AW326" s="13" t="s">
        <v>30</v>
      </c>
      <c r="AX326" s="13" t="s">
        <v>75</v>
      </c>
      <c r="AY326" s="233" t="s">
        <v>159</v>
      </c>
    </row>
    <row r="327" spans="1:65" s="14" customFormat="1" ht="11.25">
      <c r="B327" s="234"/>
      <c r="C327" s="235"/>
      <c r="D327" s="225" t="s">
        <v>169</v>
      </c>
      <c r="E327" s="236" t="s">
        <v>1</v>
      </c>
      <c r="F327" s="237" t="s">
        <v>82</v>
      </c>
      <c r="G327" s="235"/>
      <c r="H327" s="238">
        <v>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AT327" s="244" t="s">
        <v>169</v>
      </c>
      <c r="AU327" s="244" t="s">
        <v>88</v>
      </c>
      <c r="AV327" s="14" t="s">
        <v>88</v>
      </c>
      <c r="AW327" s="14" t="s">
        <v>30</v>
      </c>
      <c r="AX327" s="14" t="s">
        <v>75</v>
      </c>
      <c r="AY327" s="244" t="s">
        <v>159</v>
      </c>
    </row>
    <row r="328" spans="1:65" s="15" customFormat="1" ht="11.25">
      <c r="B328" s="245"/>
      <c r="C328" s="246"/>
      <c r="D328" s="225" t="s">
        <v>169</v>
      </c>
      <c r="E328" s="247" t="s">
        <v>1</v>
      </c>
      <c r="F328" s="248" t="s">
        <v>179</v>
      </c>
      <c r="G328" s="246"/>
      <c r="H328" s="249">
        <v>2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AT328" s="255" t="s">
        <v>169</v>
      </c>
      <c r="AU328" s="255" t="s">
        <v>88</v>
      </c>
      <c r="AV328" s="15" t="s">
        <v>167</v>
      </c>
      <c r="AW328" s="15" t="s">
        <v>30</v>
      </c>
      <c r="AX328" s="15" t="s">
        <v>82</v>
      </c>
      <c r="AY328" s="255" t="s">
        <v>159</v>
      </c>
    </row>
    <row r="329" spans="1:65" s="2" customFormat="1" ht="14.45" customHeight="1">
      <c r="A329" s="35"/>
      <c r="B329" s="36"/>
      <c r="C329" s="256" t="s">
        <v>395</v>
      </c>
      <c r="D329" s="256" t="s">
        <v>396</v>
      </c>
      <c r="E329" s="257" t="s">
        <v>397</v>
      </c>
      <c r="F329" s="258" t="s">
        <v>398</v>
      </c>
      <c r="G329" s="259" t="s">
        <v>224</v>
      </c>
      <c r="H329" s="260">
        <v>1</v>
      </c>
      <c r="I329" s="261"/>
      <c r="J329" s="262">
        <f>ROUND(I329*H329,2)</f>
        <v>0</v>
      </c>
      <c r="K329" s="263"/>
      <c r="L329" s="264"/>
      <c r="M329" s="265" t="s">
        <v>1</v>
      </c>
      <c r="N329" s="266" t="s">
        <v>41</v>
      </c>
      <c r="O329" s="72"/>
      <c r="P329" s="220">
        <f>O329*H329</f>
        <v>0</v>
      </c>
      <c r="Q329" s="220">
        <v>1E-3</v>
      </c>
      <c r="R329" s="220">
        <f>Q329*H329</f>
        <v>1E-3</v>
      </c>
      <c r="S329" s="220">
        <v>0</v>
      </c>
      <c r="T329" s="221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2" t="s">
        <v>399</v>
      </c>
      <c r="AT329" s="222" t="s">
        <v>396</v>
      </c>
      <c r="AU329" s="222" t="s">
        <v>88</v>
      </c>
      <c r="AY329" s="17" t="s">
        <v>159</v>
      </c>
      <c r="BE329" s="118">
        <f>IF(N329="základní",J329,0)</f>
        <v>0</v>
      </c>
      <c r="BF329" s="118">
        <f>IF(N329="snížená",J329,0)</f>
        <v>0</v>
      </c>
      <c r="BG329" s="118">
        <f>IF(N329="zákl. přenesená",J329,0)</f>
        <v>0</v>
      </c>
      <c r="BH329" s="118">
        <f>IF(N329="sníž. přenesená",J329,0)</f>
        <v>0</v>
      </c>
      <c r="BI329" s="118">
        <f>IF(N329="nulová",J329,0)</f>
        <v>0</v>
      </c>
      <c r="BJ329" s="17" t="s">
        <v>88</v>
      </c>
      <c r="BK329" s="118">
        <f>ROUND(I329*H329,2)</f>
        <v>0</v>
      </c>
      <c r="BL329" s="17" t="s">
        <v>315</v>
      </c>
      <c r="BM329" s="222" t="s">
        <v>400</v>
      </c>
    </row>
    <row r="330" spans="1:65" s="13" customFormat="1" ht="11.25">
      <c r="B330" s="223"/>
      <c r="C330" s="224"/>
      <c r="D330" s="225" t="s">
        <v>169</v>
      </c>
      <c r="E330" s="226" t="s">
        <v>1</v>
      </c>
      <c r="F330" s="227" t="s">
        <v>401</v>
      </c>
      <c r="G330" s="224"/>
      <c r="H330" s="226" t="s">
        <v>1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AT330" s="233" t="s">
        <v>169</v>
      </c>
      <c r="AU330" s="233" t="s">
        <v>88</v>
      </c>
      <c r="AV330" s="13" t="s">
        <v>82</v>
      </c>
      <c r="AW330" s="13" t="s">
        <v>30</v>
      </c>
      <c r="AX330" s="13" t="s">
        <v>75</v>
      </c>
      <c r="AY330" s="233" t="s">
        <v>159</v>
      </c>
    </row>
    <row r="331" spans="1:65" s="14" customFormat="1" ht="11.25">
      <c r="B331" s="234"/>
      <c r="C331" s="235"/>
      <c r="D331" s="225" t="s">
        <v>169</v>
      </c>
      <c r="E331" s="236" t="s">
        <v>1</v>
      </c>
      <c r="F331" s="237" t="s">
        <v>82</v>
      </c>
      <c r="G331" s="235"/>
      <c r="H331" s="238">
        <v>1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AT331" s="244" t="s">
        <v>169</v>
      </c>
      <c r="AU331" s="244" t="s">
        <v>88</v>
      </c>
      <c r="AV331" s="14" t="s">
        <v>88</v>
      </c>
      <c r="AW331" s="14" t="s">
        <v>30</v>
      </c>
      <c r="AX331" s="14" t="s">
        <v>82</v>
      </c>
      <c r="AY331" s="244" t="s">
        <v>159</v>
      </c>
    </row>
    <row r="332" spans="1:65" s="2" customFormat="1" ht="14.45" customHeight="1">
      <c r="A332" s="35"/>
      <c r="B332" s="36"/>
      <c r="C332" s="256" t="s">
        <v>402</v>
      </c>
      <c r="D332" s="256" t="s">
        <v>396</v>
      </c>
      <c r="E332" s="257" t="s">
        <v>403</v>
      </c>
      <c r="F332" s="258" t="s">
        <v>404</v>
      </c>
      <c r="G332" s="259" t="s">
        <v>224</v>
      </c>
      <c r="H332" s="260">
        <v>1</v>
      </c>
      <c r="I332" s="261"/>
      <c r="J332" s="262">
        <f>ROUND(I332*H332,2)</f>
        <v>0</v>
      </c>
      <c r="K332" s="263"/>
      <c r="L332" s="264"/>
      <c r="M332" s="265" t="s">
        <v>1</v>
      </c>
      <c r="N332" s="266" t="s">
        <v>41</v>
      </c>
      <c r="O332" s="72"/>
      <c r="P332" s="220">
        <f>O332*H332</f>
        <v>0</v>
      </c>
      <c r="Q332" s="220">
        <v>2.7999999999999998E-4</v>
      </c>
      <c r="R332" s="220">
        <f>Q332*H332</f>
        <v>2.7999999999999998E-4</v>
      </c>
      <c r="S332" s="220">
        <v>0</v>
      </c>
      <c r="T332" s="221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2" t="s">
        <v>399</v>
      </c>
      <c r="AT332" s="222" t="s">
        <v>396</v>
      </c>
      <c r="AU332" s="222" t="s">
        <v>88</v>
      </c>
      <c r="AY332" s="17" t="s">
        <v>159</v>
      </c>
      <c r="BE332" s="118">
        <f>IF(N332="základní",J332,0)</f>
        <v>0</v>
      </c>
      <c r="BF332" s="118">
        <f>IF(N332="snížená",J332,0)</f>
        <v>0</v>
      </c>
      <c r="BG332" s="118">
        <f>IF(N332="zákl. přenesená",J332,0)</f>
        <v>0</v>
      </c>
      <c r="BH332" s="118">
        <f>IF(N332="sníž. přenesená",J332,0)</f>
        <v>0</v>
      </c>
      <c r="BI332" s="118">
        <f>IF(N332="nulová",J332,0)</f>
        <v>0</v>
      </c>
      <c r="BJ332" s="17" t="s">
        <v>88</v>
      </c>
      <c r="BK332" s="118">
        <f>ROUND(I332*H332,2)</f>
        <v>0</v>
      </c>
      <c r="BL332" s="17" t="s">
        <v>315</v>
      </c>
      <c r="BM332" s="222" t="s">
        <v>405</v>
      </c>
    </row>
    <row r="333" spans="1:65" s="13" customFormat="1" ht="11.25">
      <c r="B333" s="223"/>
      <c r="C333" s="224"/>
      <c r="D333" s="225" t="s">
        <v>169</v>
      </c>
      <c r="E333" s="226" t="s">
        <v>1</v>
      </c>
      <c r="F333" s="227" t="s">
        <v>406</v>
      </c>
      <c r="G333" s="224"/>
      <c r="H333" s="226" t="s">
        <v>1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AT333" s="233" t="s">
        <v>169</v>
      </c>
      <c r="AU333" s="233" t="s">
        <v>88</v>
      </c>
      <c r="AV333" s="13" t="s">
        <v>82</v>
      </c>
      <c r="AW333" s="13" t="s">
        <v>30</v>
      </c>
      <c r="AX333" s="13" t="s">
        <v>75</v>
      </c>
      <c r="AY333" s="233" t="s">
        <v>159</v>
      </c>
    </row>
    <row r="334" spans="1:65" s="14" customFormat="1" ht="11.25">
      <c r="B334" s="234"/>
      <c r="C334" s="235"/>
      <c r="D334" s="225" t="s">
        <v>169</v>
      </c>
      <c r="E334" s="236" t="s">
        <v>1</v>
      </c>
      <c r="F334" s="237" t="s">
        <v>82</v>
      </c>
      <c r="G334" s="235"/>
      <c r="H334" s="238">
        <v>1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AT334" s="244" t="s">
        <v>169</v>
      </c>
      <c r="AU334" s="244" t="s">
        <v>88</v>
      </c>
      <c r="AV334" s="14" t="s">
        <v>88</v>
      </c>
      <c r="AW334" s="14" t="s">
        <v>30</v>
      </c>
      <c r="AX334" s="14" t="s">
        <v>82</v>
      </c>
      <c r="AY334" s="244" t="s">
        <v>159</v>
      </c>
    </row>
    <row r="335" spans="1:65" s="2" customFormat="1" ht="24.2" customHeight="1">
      <c r="A335" s="35"/>
      <c r="B335" s="36"/>
      <c r="C335" s="210" t="s">
        <v>407</v>
      </c>
      <c r="D335" s="210" t="s">
        <v>163</v>
      </c>
      <c r="E335" s="211" t="s">
        <v>408</v>
      </c>
      <c r="F335" s="212" t="s">
        <v>409</v>
      </c>
      <c r="G335" s="213" t="s">
        <v>305</v>
      </c>
      <c r="H335" s="214">
        <v>2E-3</v>
      </c>
      <c r="I335" s="215"/>
      <c r="J335" s="216">
        <f>ROUND(I335*H335,2)</f>
        <v>0</v>
      </c>
      <c r="K335" s="217"/>
      <c r="L335" s="38"/>
      <c r="M335" s="218" t="s">
        <v>1</v>
      </c>
      <c r="N335" s="219" t="s">
        <v>41</v>
      </c>
      <c r="O335" s="72"/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2" t="s">
        <v>315</v>
      </c>
      <c r="AT335" s="222" t="s">
        <v>163</v>
      </c>
      <c r="AU335" s="222" t="s">
        <v>88</v>
      </c>
      <c r="AY335" s="17" t="s">
        <v>159</v>
      </c>
      <c r="BE335" s="118">
        <f>IF(N335="základní",J335,0)</f>
        <v>0</v>
      </c>
      <c r="BF335" s="118">
        <f>IF(N335="snížená",J335,0)</f>
        <v>0</v>
      </c>
      <c r="BG335" s="118">
        <f>IF(N335="zákl. přenesená",J335,0)</f>
        <v>0</v>
      </c>
      <c r="BH335" s="118">
        <f>IF(N335="sníž. přenesená",J335,0)</f>
        <v>0</v>
      </c>
      <c r="BI335" s="118">
        <f>IF(N335="nulová",J335,0)</f>
        <v>0</v>
      </c>
      <c r="BJ335" s="17" t="s">
        <v>88</v>
      </c>
      <c r="BK335" s="118">
        <f>ROUND(I335*H335,2)</f>
        <v>0</v>
      </c>
      <c r="BL335" s="17" t="s">
        <v>315</v>
      </c>
      <c r="BM335" s="222" t="s">
        <v>410</v>
      </c>
    </row>
    <row r="336" spans="1:65" s="2" customFormat="1" ht="24.2" customHeight="1">
      <c r="A336" s="35"/>
      <c r="B336" s="36"/>
      <c r="C336" s="210" t="s">
        <v>411</v>
      </c>
      <c r="D336" s="210" t="s">
        <v>163</v>
      </c>
      <c r="E336" s="211" t="s">
        <v>412</v>
      </c>
      <c r="F336" s="212" t="s">
        <v>413</v>
      </c>
      <c r="G336" s="213" t="s">
        <v>305</v>
      </c>
      <c r="H336" s="214">
        <v>2E-3</v>
      </c>
      <c r="I336" s="215"/>
      <c r="J336" s="216">
        <f>ROUND(I336*H336,2)</f>
        <v>0</v>
      </c>
      <c r="K336" s="217"/>
      <c r="L336" s="38"/>
      <c r="M336" s="218" t="s">
        <v>1</v>
      </c>
      <c r="N336" s="219" t="s">
        <v>41</v>
      </c>
      <c r="O336" s="72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2" t="s">
        <v>315</v>
      </c>
      <c r="AT336" s="222" t="s">
        <v>163</v>
      </c>
      <c r="AU336" s="222" t="s">
        <v>88</v>
      </c>
      <c r="AY336" s="17" t="s">
        <v>159</v>
      </c>
      <c r="BE336" s="118">
        <f>IF(N336="základní",J336,0)</f>
        <v>0</v>
      </c>
      <c r="BF336" s="118">
        <f>IF(N336="snížená",J336,0)</f>
        <v>0</v>
      </c>
      <c r="BG336" s="118">
        <f>IF(N336="zákl. přenesená",J336,0)</f>
        <v>0</v>
      </c>
      <c r="BH336" s="118">
        <f>IF(N336="sníž. přenesená",J336,0)</f>
        <v>0</v>
      </c>
      <c r="BI336" s="118">
        <f>IF(N336="nulová",J336,0)</f>
        <v>0</v>
      </c>
      <c r="BJ336" s="17" t="s">
        <v>88</v>
      </c>
      <c r="BK336" s="118">
        <f>ROUND(I336*H336,2)</f>
        <v>0</v>
      </c>
      <c r="BL336" s="17" t="s">
        <v>315</v>
      </c>
      <c r="BM336" s="222" t="s">
        <v>414</v>
      </c>
    </row>
    <row r="337" spans="1:65" s="2" customFormat="1" ht="24.2" customHeight="1">
      <c r="A337" s="35"/>
      <c r="B337" s="36"/>
      <c r="C337" s="210" t="s">
        <v>415</v>
      </c>
      <c r="D337" s="210" t="s">
        <v>163</v>
      </c>
      <c r="E337" s="211" t="s">
        <v>416</v>
      </c>
      <c r="F337" s="212" t="s">
        <v>417</v>
      </c>
      <c r="G337" s="213" t="s">
        <v>305</v>
      </c>
      <c r="H337" s="214">
        <v>2E-3</v>
      </c>
      <c r="I337" s="215"/>
      <c r="J337" s="216">
        <f>ROUND(I337*H337,2)</f>
        <v>0</v>
      </c>
      <c r="K337" s="217"/>
      <c r="L337" s="38"/>
      <c r="M337" s="218" t="s">
        <v>1</v>
      </c>
      <c r="N337" s="219" t="s">
        <v>41</v>
      </c>
      <c r="O337" s="72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2" t="s">
        <v>315</v>
      </c>
      <c r="AT337" s="222" t="s">
        <v>163</v>
      </c>
      <c r="AU337" s="222" t="s">
        <v>88</v>
      </c>
      <c r="AY337" s="17" t="s">
        <v>159</v>
      </c>
      <c r="BE337" s="118">
        <f>IF(N337="základní",J337,0)</f>
        <v>0</v>
      </c>
      <c r="BF337" s="118">
        <f>IF(N337="snížená",J337,0)</f>
        <v>0</v>
      </c>
      <c r="BG337" s="118">
        <f>IF(N337="zákl. přenesená",J337,0)</f>
        <v>0</v>
      </c>
      <c r="BH337" s="118">
        <f>IF(N337="sníž. přenesená",J337,0)</f>
        <v>0</v>
      </c>
      <c r="BI337" s="118">
        <f>IF(N337="nulová",J337,0)</f>
        <v>0</v>
      </c>
      <c r="BJ337" s="17" t="s">
        <v>88</v>
      </c>
      <c r="BK337" s="118">
        <f>ROUND(I337*H337,2)</f>
        <v>0</v>
      </c>
      <c r="BL337" s="17" t="s">
        <v>315</v>
      </c>
      <c r="BM337" s="222" t="s">
        <v>418</v>
      </c>
    </row>
    <row r="338" spans="1:65" s="12" customFormat="1" ht="22.9" customHeight="1">
      <c r="B338" s="194"/>
      <c r="C338" s="195"/>
      <c r="D338" s="196" t="s">
        <v>74</v>
      </c>
      <c r="E338" s="208" t="s">
        <v>419</v>
      </c>
      <c r="F338" s="208" t="s">
        <v>420</v>
      </c>
      <c r="G338" s="195"/>
      <c r="H338" s="195"/>
      <c r="I338" s="198"/>
      <c r="J338" s="209">
        <f>BK338</f>
        <v>0</v>
      </c>
      <c r="K338" s="195"/>
      <c r="L338" s="200"/>
      <c r="M338" s="201"/>
      <c r="N338" s="202"/>
      <c r="O338" s="202"/>
      <c r="P338" s="203">
        <f>SUM(P339:P384)</f>
        <v>0</v>
      </c>
      <c r="Q338" s="202"/>
      <c r="R338" s="203">
        <f>SUM(R339:R384)</f>
        <v>1.477E-2</v>
      </c>
      <c r="S338" s="202"/>
      <c r="T338" s="204">
        <f>SUM(T339:T384)</f>
        <v>0.23683000000000004</v>
      </c>
      <c r="AR338" s="205" t="s">
        <v>88</v>
      </c>
      <c r="AT338" s="206" t="s">
        <v>74</v>
      </c>
      <c r="AU338" s="206" t="s">
        <v>82</v>
      </c>
      <c r="AY338" s="205" t="s">
        <v>159</v>
      </c>
      <c r="BK338" s="207">
        <f>SUM(BK339:BK384)</f>
        <v>0</v>
      </c>
    </row>
    <row r="339" spans="1:65" s="2" customFormat="1" ht="14.45" customHeight="1">
      <c r="A339" s="35"/>
      <c r="B339" s="36"/>
      <c r="C339" s="210" t="s">
        <v>421</v>
      </c>
      <c r="D339" s="210" t="s">
        <v>163</v>
      </c>
      <c r="E339" s="211" t="s">
        <v>422</v>
      </c>
      <c r="F339" s="212" t="s">
        <v>423</v>
      </c>
      <c r="G339" s="213" t="s">
        <v>424</v>
      </c>
      <c r="H339" s="214">
        <v>1</v>
      </c>
      <c r="I339" s="215"/>
      <c r="J339" s="216">
        <f t="shared" ref="J339:J349" si="5">ROUND(I339*H339,2)</f>
        <v>0</v>
      </c>
      <c r="K339" s="217"/>
      <c r="L339" s="38"/>
      <c r="M339" s="218" t="s">
        <v>1</v>
      </c>
      <c r="N339" s="219" t="s">
        <v>41</v>
      </c>
      <c r="O339" s="72"/>
      <c r="P339" s="220">
        <f t="shared" ref="P339:P349" si="6">O339*H339</f>
        <v>0</v>
      </c>
      <c r="Q339" s="220">
        <v>0</v>
      </c>
      <c r="R339" s="220">
        <f t="shared" ref="R339:R349" si="7">Q339*H339</f>
        <v>0</v>
      </c>
      <c r="S339" s="220">
        <v>1.933E-2</v>
      </c>
      <c r="T339" s="221">
        <f t="shared" ref="T339:T349" si="8">S339*H339</f>
        <v>1.933E-2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2" t="s">
        <v>315</v>
      </c>
      <c r="AT339" s="222" t="s">
        <v>163</v>
      </c>
      <c r="AU339" s="222" t="s">
        <v>88</v>
      </c>
      <c r="AY339" s="17" t="s">
        <v>159</v>
      </c>
      <c r="BE339" s="118">
        <f t="shared" ref="BE339:BE349" si="9">IF(N339="základní",J339,0)</f>
        <v>0</v>
      </c>
      <c r="BF339" s="118">
        <f t="shared" ref="BF339:BF349" si="10">IF(N339="snížená",J339,0)</f>
        <v>0</v>
      </c>
      <c r="BG339" s="118">
        <f t="shared" ref="BG339:BG349" si="11">IF(N339="zákl. přenesená",J339,0)</f>
        <v>0</v>
      </c>
      <c r="BH339" s="118">
        <f t="shared" ref="BH339:BH349" si="12">IF(N339="sníž. přenesená",J339,0)</f>
        <v>0</v>
      </c>
      <c r="BI339" s="118">
        <f t="shared" ref="BI339:BI349" si="13">IF(N339="nulová",J339,0)</f>
        <v>0</v>
      </c>
      <c r="BJ339" s="17" t="s">
        <v>88</v>
      </c>
      <c r="BK339" s="118">
        <f t="shared" ref="BK339:BK349" si="14">ROUND(I339*H339,2)</f>
        <v>0</v>
      </c>
      <c r="BL339" s="17" t="s">
        <v>315</v>
      </c>
      <c r="BM339" s="222" t="s">
        <v>425</v>
      </c>
    </row>
    <row r="340" spans="1:65" s="2" customFormat="1" ht="14.45" customHeight="1">
      <c r="A340" s="35"/>
      <c r="B340" s="36"/>
      <c r="C340" s="210" t="s">
        <v>426</v>
      </c>
      <c r="D340" s="210" t="s">
        <v>163</v>
      </c>
      <c r="E340" s="211" t="s">
        <v>427</v>
      </c>
      <c r="F340" s="212" t="s">
        <v>428</v>
      </c>
      <c r="G340" s="213" t="s">
        <v>224</v>
      </c>
      <c r="H340" s="214">
        <v>1</v>
      </c>
      <c r="I340" s="215"/>
      <c r="J340" s="216">
        <f t="shared" si="5"/>
        <v>0</v>
      </c>
      <c r="K340" s="217"/>
      <c r="L340" s="38"/>
      <c r="M340" s="218" t="s">
        <v>1</v>
      </c>
      <c r="N340" s="219" t="s">
        <v>41</v>
      </c>
      <c r="O340" s="72"/>
      <c r="P340" s="220">
        <f t="shared" si="6"/>
        <v>0</v>
      </c>
      <c r="Q340" s="220">
        <v>2.47E-3</v>
      </c>
      <c r="R340" s="220">
        <f t="shared" si="7"/>
        <v>2.47E-3</v>
      </c>
      <c r="S340" s="220">
        <v>0</v>
      </c>
      <c r="T340" s="221">
        <f t="shared" si="8"/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2" t="s">
        <v>315</v>
      </c>
      <c r="AT340" s="222" t="s">
        <v>163</v>
      </c>
      <c r="AU340" s="222" t="s">
        <v>88</v>
      </c>
      <c r="AY340" s="17" t="s">
        <v>159</v>
      </c>
      <c r="BE340" s="118">
        <f t="shared" si="9"/>
        <v>0</v>
      </c>
      <c r="BF340" s="118">
        <f t="shared" si="10"/>
        <v>0</v>
      </c>
      <c r="BG340" s="118">
        <f t="shared" si="11"/>
        <v>0</v>
      </c>
      <c r="BH340" s="118">
        <f t="shared" si="12"/>
        <v>0</v>
      </c>
      <c r="BI340" s="118">
        <f t="shared" si="13"/>
        <v>0</v>
      </c>
      <c r="BJ340" s="17" t="s">
        <v>88</v>
      </c>
      <c r="BK340" s="118">
        <f t="shared" si="14"/>
        <v>0</v>
      </c>
      <c r="BL340" s="17" t="s">
        <v>315</v>
      </c>
      <c r="BM340" s="222" t="s">
        <v>429</v>
      </c>
    </row>
    <row r="341" spans="1:65" s="2" customFormat="1" ht="14.45" customHeight="1">
      <c r="A341" s="35"/>
      <c r="B341" s="36"/>
      <c r="C341" s="210" t="s">
        <v>430</v>
      </c>
      <c r="D341" s="210" t="s">
        <v>163</v>
      </c>
      <c r="E341" s="211" t="s">
        <v>431</v>
      </c>
      <c r="F341" s="212" t="s">
        <v>432</v>
      </c>
      <c r="G341" s="213" t="s">
        <v>424</v>
      </c>
      <c r="H341" s="214">
        <v>1</v>
      </c>
      <c r="I341" s="215"/>
      <c r="J341" s="216">
        <f t="shared" si="5"/>
        <v>0</v>
      </c>
      <c r="K341" s="217"/>
      <c r="L341" s="38"/>
      <c r="M341" s="218" t="s">
        <v>1</v>
      </c>
      <c r="N341" s="219" t="s">
        <v>41</v>
      </c>
      <c r="O341" s="72"/>
      <c r="P341" s="220">
        <f t="shared" si="6"/>
        <v>0</v>
      </c>
      <c r="Q341" s="220">
        <v>0</v>
      </c>
      <c r="R341" s="220">
        <f t="shared" si="7"/>
        <v>0</v>
      </c>
      <c r="S341" s="220">
        <v>1.9460000000000002E-2</v>
      </c>
      <c r="T341" s="221">
        <f t="shared" si="8"/>
        <v>1.9460000000000002E-2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2" t="s">
        <v>315</v>
      </c>
      <c r="AT341" s="222" t="s">
        <v>163</v>
      </c>
      <c r="AU341" s="222" t="s">
        <v>88</v>
      </c>
      <c r="AY341" s="17" t="s">
        <v>159</v>
      </c>
      <c r="BE341" s="118">
        <f t="shared" si="9"/>
        <v>0</v>
      </c>
      <c r="BF341" s="118">
        <f t="shared" si="10"/>
        <v>0</v>
      </c>
      <c r="BG341" s="118">
        <f t="shared" si="11"/>
        <v>0</v>
      </c>
      <c r="BH341" s="118">
        <f t="shared" si="12"/>
        <v>0</v>
      </c>
      <c r="BI341" s="118">
        <f t="shared" si="13"/>
        <v>0</v>
      </c>
      <c r="BJ341" s="17" t="s">
        <v>88</v>
      </c>
      <c r="BK341" s="118">
        <f t="shared" si="14"/>
        <v>0</v>
      </c>
      <c r="BL341" s="17" t="s">
        <v>315</v>
      </c>
      <c r="BM341" s="222" t="s">
        <v>433</v>
      </c>
    </row>
    <row r="342" spans="1:65" s="2" customFormat="1" ht="14.45" customHeight="1">
      <c r="A342" s="35"/>
      <c r="B342" s="36"/>
      <c r="C342" s="210" t="s">
        <v>434</v>
      </c>
      <c r="D342" s="210" t="s">
        <v>163</v>
      </c>
      <c r="E342" s="211" t="s">
        <v>435</v>
      </c>
      <c r="F342" s="212" t="s">
        <v>436</v>
      </c>
      <c r="G342" s="213" t="s">
        <v>424</v>
      </c>
      <c r="H342" s="214">
        <v>1</v>
      </c>
      <c r="I342" s="215"/>
      <c r="J342" s="216">
        <f t="shared" si="5"/>
        <v>0</v>
      </c>
      <c r="K342" s="217"/>
      <c r="L342" s="38"/>
      <c r="M342" s="218" t="s">
        <v>1</v>
      </c>
      <c r="N342" s="219" t="s">
        <v>41</v>
      </c>
      <c r="O342" s="72"/>
      <c r="P342" s="220">
        <f t="shared" si="6"/>
        <v>0</v>
      </c>
      <c r="Q342" s="220">
        <v>1.73E-3</v>
      </c>
      <c r="R342" s="220">
        <f t="shared" si="7"/>
        <v>1.73E-3</v>
      </c>
      <c r="S342" s="220">
        <v>0</v>
      </c>
      <c r="T342" s="221">
        <f t="shared" si="8"/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2" t="s">
        <v>315</v>
      </c>
      <c r="AT342" s="222" t="s">
        <v>163</v>
      </c>
      <c r="AU342" s="222" t="s">
        <v>88</v>
      </c>
      <c r="AY342" s="17" t="s">
        <v>159</v>
      </c>
      <c r="BE342" s="118">
        <f t="shared" si="9"/>
        <v>0</v>
      </c>
      <c r="BF342" s="118">
        <f t="shared" si="10"/>
        <v>0</v>
      </c>
      <c r="BG342" s="118">
        <f t="shared" si="11"/>
        <v>0</v>
      </c>
      <c r="BH342" s="118">
        <f t="shared" si="12"/>
        <v>0</v>
      </c>
      <c r="BI342" s="118">
        <f t="shared" si="13"/>
        <v>0</v>
      </c>
      <c r="BJ342" s="17" t="s">
        <v>88</v>
      </c>
      <c r="BK342" s="118">
        <f t="shared" si="14"/>
        <v>0</v>
      </c>
      <c r="BL342" s="17" t="s">
        <v>315</v>
      </c>
      <c r="BM342" s="222" t="s">
        <v>437</v>
      </c>
    </row>
    <row r="343" spans="1:65" s="2" customFormat="1" ht="14.45" customHeight="1">
      <c r="A343" s="35"/>
      <c r="B343" s="36"/>
      <c r="C343" s="210" t="s">
        <v>438</v>
      </c>
      <c r="D343" s="210" t="s">
        <v>163</v>
      </c>
      <c r="E343" s="211" t="s">
        <v>439</v>
      </c>
      <c r="F343" s="212" t="s">
        <v>440</v>
      </c>
      <c r="G343" s="213" t="s">
        <v>424</v>
      </c>
      <c r="H343" s="214">
        <v>1</v>
      </c>
      <c r="I343" s="215"/>
      <c r="J343" s="216">
        <f t="shared" si="5"/>
        <v>0</v>
      </c>
      <c r="K343" s="217"/>
      <c r="L343" s="38"/>
      <c r="M343" s="218" t="s">
        <v>1</v>
      </c>
      <c r="N343" s="219" t="s">
        <v>41</v>
      </c>
      <c r="O343" s="72"/>
      <c r="P343" s="220">
        <f t="shared" si="6"/>
        <v>0</v>
      </c>
      <c r="Q343" s="220">
        <v>0</v>
      </c>
      <c r="R343" s="220">
        <f t="shared" si="7"/>
        <v>0</v>
      </c>
      <c r="S343" s="220">
        <v>8.7999999999999995E-2</v>
      </c>
      <c r="T343" s="221">
        <f t="shared" si="8"/>
        <v>8.7999999999999995E-2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2" t="s">
        <v>315</v>
      </c>
      <c r="AT343" s="222" t="s">
        <v>163</v>
      </c>
      <c r="AU343" s="222" t="s">
        <v>88</v>
      </c>
      <c r="AY343" s="17" t="s">
        <v>159</v>
      </c>
      <c r="BE343" s="118">
        <f t="shared" si="9"/>
        <v>0</v>
      </c>
      <c r="BF343" s="118">
        <f t="shared" si="10"/>
        <v>0</v>
      </c>
      <c r="BG343" s="118">
        <f t="shared" si="11"/>
        <v>0</v>
      </c>
      <c r="BH343" s="118">
        <f t="shared" si="12"/>
        <v>0</v>
      </c>
      <c r="BI343" s="118">
        <f t="shared" si="13"/>
        <v>0</v>
      </c>
      <c r="BJ343" s="17" t="s">
        <v>88</v>
      </c>
      <c r="BK343" s="118">
        <f t="shared" si="14"/>
        <v>0</v>
      </c>
      <c r="BL343" s="17" t="s">
        <v>315</v>
      </c>
      <c r="BM343" s="222" t="s">
        <v>441</v>
      </c>
    </row>
    <row r="344" spans="1:65" s="2" customFormat="1" ht="14.45" customHeight="1">
      <c r="A344" s="35"/>
      <c r="B344" s="36"/>
      <c r="C344" s="210" t="s">
        <v>442</v>
      </c>
      <c r="D344" s="210" t="s">
        <v>163</v>
      </c>
      <c r="E344" s="211" t="s">
        <v>443</v>
      </c>
      <c r="F344" s="212" t="s">
        <v>444</v>
      </c>
      <c r="G344" s="213" t="s">
        <v>424</v>
      </c>
      <c r="H344" s="214">
        <v>1</v>
      </c>
      <c r="I344" s="215"/>
      <c r="J344" s="216">
        <f t="shared" si="5"/>
        <v>0</v>
      </c>
      <c r="K344" s="217"/>
      <c r="L344" s="38"/>
      <c r="M344" s="218" t="s">
        <v>1</v>
      </c>
      <c r="N344" s="219" t="s">
        <v>41</v>
      </c>
      <c r="O344" s="72"/>
      <c r="P344" s="220">
        <f t="shared" si="6"/>
        <v>0</v>
      </c>
      <c r="Q344" s="220">
        <v>0</v>
      </c>
      <c r="R344" s="220">
        <f t="shared" si="7"/>
        <v>0</v>
      </c>
      <c r="S344" s="220">
        <v>2.4500000000000001E-2</v>
      </c>
      <c r="T344" s="221">
        <f t="shared" si="8"/>
        <v>2.4500000000000001E-2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2" t="s">
        <v>315</v>
      </c>
      <c r="AT344" s="222" t="s">
        <v>163</v>
      </c>
      <c r="AU344" s="222" t="s">
        <v>88</v>
      </c>
      <c r="AY344" s="17" t="s">
        <v>159</v>
      </c>
      <c r="BE344" s="118">
        <f t="shared" si="9"/>
        <v>0</v>
      </c>
      <c r="BF344" s="118">
        <f t="shared" si="10"/>
        <v>0</v>
      </c>
      <c r="BG344" s="118">
        <f t="shared" si="11"/>
        <v>0</v>
      </c>
      <c r="BH344" s="118">
        <f t="shared" si="12"/>
        <v>0</v>
      </c>
      <c r="BI344" s="118">
        <f t="shared" si="13"/>
        <v>0</v>
      </c>
      <c r="BJ344" s="17" t="s">
        <v>88</v>
      </c>
      <c r="BK344" s="118">
        <f t="shared" si="14"/>
        <v>0</v>
      </c>
      <c r="BL344" s="17" t="s">
        <v>315</v>
      </c>
      <c r="BM344" s="222" t="s">
        <v>445</v>
      </c>
    </row>
    <row r="345" spans="1:65" s="2" customFormat="1" ht="14.45" customHeight="1">
      <c r="A345" s="35"/>
      <c r="B345" s="36"/>
      <c r="C345" s="210" t="s">
        <v>446</v>
      </c>
      <c r="D345" s="210" t="s">
        <v>163</v>
      </c>
      <c r="E345" s="211" t="s">
        <v>447</v>
      </c>
      <c r="F345" s="212" t="s">
        <v>448</v>
      </c>
      <c r="G345" s="213" t="s">
        <v>424</v>
      </c>
      <c r="H345" s="214">
        <v>1</v>
      </c>
      <c r="I345" s="215"/>
      <c r="J345" s="216">
        <f t="shared" si="5"/>
        <v>0</v>
      </c>
      <c r="K345" s="217"/>
      <c r="L345" s="38"/>
      <c r="M345" s="218" t="s">
        <v>1</v>
      </c>
      <c r="N345" s="219" t="s">
        <v>41</v>
      </c>
      <c r="O345" s="72"/>
      <c r="P345" s="220">
        <f t="shared" si="6"/>
        <v>0</v>
      </c>
      <c r="Q345" s="220">
        <v>5.8300000000000001E-3</v>
      </c>
      <c r="R345" s="220">
        <f t="shared" si="7"/>
        <v>5.8300000000000001E-3</v>
      </c>
      <c r="S345" s="220">
        <v>0</v>
      </c>
      <c r="T345" s="221">
        <f t="shared" si="8"/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2" t="s">
        <v>315</v>
      </c>
      <c r="AT345" s="222" t="s">
        <v>163</v>
      </c>
      <c r="AU345" s="222" t="s">
        <v>88</v>
      </c>
      <c r="AY345" s="17" t="s">
        <v>159</v>
      </c>
      <c r="BE345" s="118">
        <f t="shared" si="9"/>
        <v>0</v>
      </c>
      <c r="BF345" s="118">
        <f t="shared" si="10"/>
        <v>0</v>
      </c>
      <c r="BG345" s="118">
        <f t="shared" si="11"/>
        <v>0</v>
      </c>
      <c r="BH345" s="118">
        <f t="shared" si="12"/>
        <v>0</v>
      </c>
      <c r="BI345" s="118">
        <f t="shared" si="13"/>
        <v>0</v>
      </c>
      <c r="BJ345" s="17" t="s">
        <v>88</v>
      </c>
      <c r="BK345" s="118">
        <f t="shared" si="14"/>
        <v>0</v>
      </c>
      <c r="BL345" s="17" t="s">
        <v>315</v>
      </c>
      <c r="BM345" s="222" t="s">
        <v>449</v>
      </c>
    </row>
    <row r="346" spans="1:65" s="2" customFormat="1" ht="14.45" customHeight="1">
      <c r="A346" s="35"/>
      <c r="B346" s="36"/>
      <c r="C346" s="210" t="s">
        <v>450</v>
      </c>
      <c r="D346" s="210" t="s">
        <v>163</v>
      </c>
      <c r="E346" s="211" t="s">
        <v>451</v>
      </c>
      <c r="F346" s="212" t="s">
        <v>452</v>
      </c>
      <c r="G346" s="213" t="s">
        <v>424</v>
      </c>
      <c r="H346" s="214">
        <v>1</v>
      </c>
      <c r="I346" s="215"/>
      <c r="J346" s="216">
        <f t="shared" si="5"/>
        <v>0</v>
      </c>
      <c r="K346" s="217"/>
      <c r="L346" s="38"/>
      <c r="M346" s="218" t="s">
        <v>1</v>
      </c>
      <c r="N346" s="219" t="s">
        <v>41</v>
      </c>
      <c r="O346" s="72"/>
      <c r="P346" s="220">
        <f t="shared" si="6"/>
        <v>0</v>
      </c>
      <c r="Q346" s="220">
        <v>1.7000000000000001E-4</v>
      </c>
      <c r="R346" s="220">
        <f t="shared" si="7"/>
        <v>1.7000000000000001E-4</v>
      </c>
      <c r="S346" s="220">
        <v>0</v>
      </c>
      <c r="T346" s="221">
        <f t="shared" si="8"/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2" t="s">
        <v>315</v>
      </c>
      <c r="AT346" s="222" t="s">
        <v>163</v>
      </c>
      <c r="AU346" s="222" t="s">
        <v>88</v>
      </c>
      <c r="AY346" s="17" t="s">
        <v>159</v>
      </c>
      <c r="BE346" s="118">
        <f t="shared" si="9"/>
        <v>0</v>
      </c>
      <c r="BF346" s="118">
        <f t="shared" si="10"/>
        <v>0</v>
      </c>
      <c r="BG346" s="118">
        <f t="shared" si="11"/>
        <v>0</v>
      </c>
      <c r="BH346" s="118">
        <f t="shared" si="12"/>
        <v>0</v>
      </c>
      <c r="BI346" s="118">
        <f t="shared" si="13"/>
        <v>0</v>
      </c>
      <c r="BJ346" s="17" t="s">
        <v>88</v>
      </c>
      <c r="BK346" s="118">
        <f t="shared" si="14"/>
        <v>0</v>
      </c>
      <c r="BL346" s="17" t="s">
        <v>315</v>
      </c>
      <c r="BM346" s="222" t="s">
        <v>453</v>
      </c>
    </row>
    <row r="347" spans="1:65" s="2" customFormat="1" ht="24.2" customHeight="1">
      <c r="A347" s="35"/>
      <c r="B347" s="36"/>
      <c r="C347" s="210" t="s">
        <v>454</v>
      </c>
      <c r="D347" s="210" t="s">
        <v>163</v>
      </c>
      <c r="E347" s="211" t="s">
        <v>455</v>
      </c>
      <c r="F347" s="212" t="s">
        <v>456</v>
      </c>
      <c r="G347" s="213" t="s">
        <v>424</v>
      </c>
      <c r="H347" s="214">
        <v>1</v>
      </c>
      <c r="I347" s="215"/>
      <c r="J347" s="216">
        <f t="shared" si="5"/>
        <v>0</v>
      </c>
      <c r="K347" s="217"/>
      <c r="L347" s="38"/>
      <c r="M347" s="218" t="s">
        <v>1</v>
      </c>
      <c r="N347" s="219" t="s">
        <v>41</v>
      </c>
      <c r="O347" s="72"/>
      <c r="P347" s="220">
        <f t="shared" si="6"/>
        <v>0</v>
      </c>
      <c r="Q347" s="220">
        <v>0</v>
      </c>
      <c r="R347" s="220">
        <f t="shared" si="7"/>
        <v>0</v>
      </c>
      <c r="S347" s="220">
        <v>9.1999999999999998E-3</v>
      </c>
      <c r="T347" s="221">
        <f t="shared" si="8"/>
        <v>9.1999999999999998E-3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2" t="s">
        <v>315</v>
      </c>
      <c r="AT347" s="222" t="s">
        <v>163</v>
      </c>
      <c r="AU347" s="222" t="s">
        <v>88</v>
      </c>
      <c r="AY347" s="17" t="s">
        <v>159</v>
      </c>
      <c r="BE347" s="118">
        <f t="shared" si="9"/>
        <v>0</v>
      </c>
      <c r="BF347" s="118">
        <f t="shared" si="10"/>
        <v>0</v>
      </c>
      <c r="BG347" s="118">
        <f t="shared" si="11"/>
        <v>0</v>
      </c>
      <c r="BH347" s="118">
        <f t="shared" si="12"/>
        <v>0</v>
      </c>
      <c r="BI347" s="118">
        <f t="shared" si="13"/>
        <v>0</v>
      </c>
      <c r="BJ347" s="17" t="s">
        <v>88</v>
      </c>
      <c r="BK347" s="118">
        <f t="shared" si="14"/>
        <v>0</v>
      </c>
      <c r="BL347" s="17" t="s">
        <v>315</v>
      </c>
      <c r="BM347" s="222" t="s">
        <v>457</v>
      </c>
    </row>
    <row r="348" spans="1:65" s="2" customFormat="1" ht="14.45" customHeight="1">
      <c r="A348" s="35"/>
      <c r="B348" s="36"/>
      <c r="C348" s="210" t="s">
        <v>458</v>
      </c>
      <c r="D348" s="210" t="s">
        <v>163</v>
      </c>
      <c r="E348" s="211" t="s">
        <v>459</v>
      </c>
      <c r="F348" s="212" t="s">
        <v>460</v>
      </c>
      <c r="G348" s="213" t="s">
        <v>424</v>
      </c>
      <c r="H348" s="214">
        <v>1</v>
      </c>
      <c r="I348" s="215"/>
      <c r="J348" s="216">
        <f t="shared" si="5"/>
        <v>0</v>
      </c>
      <c r="K348" s="217"/>
      <c r="L348" s="38"/>
      <c r="M348" s="218" t="s">
        <v>1</v>
      </c>
      <c r="N348" s="219" t="s">
        <v>41</v>
      </c>
      <c r="O348" s="72"/>
      <c r="P348" s="220">
        <f t="shared" si="6"/>
        <v>0</v>
      </c>
      <c r="Q348" s="220">
        <v>0</v>
      </c>
      <c r="R348" s="220">
        <f t="shared" si="7"/>
        <v>0</v>
      </c>
      <c r="S348" s="220">
        <v>6.7000000000000004E-2</v>
      </c>
      <c r="T348" s="221">
        <f t="shared" si="8"/>
        <v>6.7000000000000004E-2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2" t="s">
        <v>315</v>
      </c>
      <c r="AT348" s="222" t="s">
        <v>163</v>
      </c>
      <c r="AU348" s="222" t="s">
        <v>88</v>
      </c>
      <c r="AY348" s="17" t="s">
        <v>159</v>
      </c>
      <c r="BE348" s="118">
        <f t="shared" si="9"/>
        <v>0</v>
      </c>
      <c r="BF348" s="118">
        <f t="shared" si="10"/>
        <v>0</v>
      </c>
      <c r="BG348" s="118">
        <f t="shared" si="11"/>
        <v>0</v>
      </c>
      <c r="BH348" s="118">
        <f t="shared" si="12"/>
        <v>0</v>
      </c>
      <c r="BI348" s="118">
        <f t="shared" si="13"/>
        <v>0</v>
      </c>
      <c r="BJ348" s="17" t="s">
        <v>88</v>
      </c>
      <c r="BK348" s="118">
        <f t="shared" si="14"/>
        <v>0</v>
      </c>
      <c r="BL348" s="17" t="s">
        <v>315</v>
      </c>
      <c r="BM348" s="222" t="s">
        <v>461</v>
      </c>
    </row>
    <row r="349" spans="1:65" s="2" customFormat="1" ht="14.45" customHeight="1">
      <c r="A349" s="35"/>
      <c r="B349" s="36"/>
      <c r="C349" s="210" t="s">
        <v>462</v>
      </c>
      <c r="D349" s="210" t="s">
        <v>163</v>
      </c>
      <c r="E349" s="211" t="s">
        <v>463</v>
      </c>
      <c r="F349" s="212" t="s">
        <v>464</v>
      </c>
      <c r="G349" s="213" t="s">
        <v>224</v>
      </c>
      <c r="H349" s="214">
        <v>5</v>
      </c>
      <c r="I349" s="215"/>
      <c r="J349" s="216">
        <f t="shared" si="5"/>
        <v>0</v>
      </c>
      <c r="K349" s="217"/>
      <c r="L349" s="38"/>
      <c r="M349" s="218" t="s">
        <v>1</v>
      </c>
      <c r="N349" s="219" t="s">
        <v>41</v>
      </c>
      <c r="O349" s="72"/>
      <c r="P349" s="220">
        <f t="shared" si="6"/>
        <v>0</v>
      </c>
      <c r="Q349" s="220">
        <v>0</v>
      </c>
      <c r="R349" s="220">
        <f t="shared" si="7"/>
        <v>0</v>
      </c>
      <c r="S349" s="220">
        <v>4.8999999999999998E-4</v>
      </c>
      <c r="T349" s="221">
        <f t="shared" si="8"/>
        <v>2.4499999999999999E-3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2" t="s">
        <v>315</v>
      </c>
      <c r="AT349" s="222" t="s">
        <v>163</v>
      </c>
      <c r="AU349" s="222" t="s">
        <v>88</v>
      </c>
      <c r="AY349" s="17" t="s">
        <v>159</v>
      </c>
      <c r="BE349" s="118">
        <f t="shared" si="9"/>
        <v>0</v>
      </c>
      <c r="BF349" s="118">
        <f t="shared" si="10"/>
        <v>0</v>
      </c>
      <c r="BG349" s="118">
        <f t="shared" si="11"/>
        <v>0</v>
      </c>
      <c r="BH349" s="118">
        <f t="shared" si="12"/>
        <v>0</v>
      </c>
      <c r="BI349" s="118">
        <f t="shared" si="13"/>
        <v>0</v>
      </c>
      <c r="BJ349" s="17" t="s">
        <v>88</v>
      </c>
      <c r="BK349" s="118">
        <f t="shared" si="14"/>
        <v>0</v>
      </c>
      <c r="BL349" s="17" t="s">
        <v>315</v>
      </c>
      <c r="BM349" s="222" t="s">
        <v>465</v>
      </c>
    </row>
    <row r="350" spans="1:65" s="13" customFormat="1" ht="11.25">
      <c r="B350" s="223"/>
      <c r="C350" s="224"/>
      <c r="D350" s="225" t="s">
        <v>169</v>
      </c>
      <c r="E350" s="226" t="s">
        <v>1</v>
      </c>
      <c r="F350" s="227" t="s">
        <v>227</v>
      </c>
      <c r="G350" s="224"/>
      <c r="H350" s="226" t="s">
        <v>1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AT350" s="233" t="s">
        <v>169</v>
      </c>
      <c r="AU350" s="233" t="s">
        <v>88</v>
      </c>
      <c r="AV350" s="13" t="s">
        <v>82</v>
      </c>
      <c r="AW350" s="13" t="s">
        <v>30</v>
      </c>
      <c r="AX350" s="13" t="s">
        <v>75</v>
      </c>
      <c r="AY350" s="233" t="s">
        <v>159</v>
      </c>
    </row>
    <row r="351" spans="1:65" s="14" customFormat="1" ht="11.25">
      <c r="B351" s="234"/>
      <c r="C351" s="235"/>
      <c r="D351" s="225" t="s">
        <v>169</v>
      </c>
      <c r="E351" s="236" t="s">
        <v>1</v>
      </c>
      <c r="F351" s="237" t="s">
        <v>160</v>
      </c>
      <c r="G351" s="235"/>
      <c r="H351" s="238">
        <v>3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AT351" s="244" t="s">
        <v>169</v>
      </c>
      <c r="AU351" s="244" t="s">
        <v>88</v>
      </c>
      <c r="AV351" s="14" t="s">
        <v>88</v>
      </c>
      <c r="AW351" s="14" t="s">
        <v>30</v>
      </c>
      <c r="AX351" s="14" t="s">
        <v>75</v>
      </c>
      <c r="AY351" s="244" t="s">
        <v>159</v>
      </c>
    </row>
    <row r="352" spans="1:65" s="13" customFormat="1" ht="11.25">
      <c r="B352" s="223"/>
      <c r="C352" s="224"/>
      <c r="D352" s="225" t="s">
        <v>169</v>
      </c>
      <c r="E352" s="226" t="s">
        <v>1</v>
      </c>
      <c r="F352" s="227" t="s">
        <v>177</v>
      </c>
      <c r="G352" s="224"/>
      <c r="H352" s="226" t="s">
        <v>1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AT352" s="233" t="s">
        <v>169</v>
      </c>
      <c r="AU352" s="233" t="s">
        <v>88</v>
      </c>
      <c r="AV352" s="13" t="s">
        <v>82</v>
      </c>
      <c r="AW352" s="13" t="s">
        <v>30</v>
      </c>
      <c r="AX352" s="13" t="s">
        <v>75</v>
      </c>
      <c r="AY352" s="233" t="s">
        <v>159</v>
      </c>
    </row>
    <row r="353" spans="1:65" s="14" customFormat="1" ht="11.25">
      <c r="B353" s="234"/>
      <c r="C353" s="235"/>
      <c r="D353" s="225" t="s">
        <v>169</v>
      </c>
      <c r="E353" s="236" t="s">
        <v>1</v>
      </c>
      <c r="F353" s="237" t="s">
        <v>88</v>
      </c>
      <c r="G353" s="235"/>
      <c r="H353" s="238">
        <v>2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AT353" s="244" t="s">
        <v>169</v>
      </c>
      <c r="AU353" s="244" t="s">
        <v>88</v>
      </c>
      <c r="AV353" s="14" t="s">
        <v>88</v>
      </c>
      <c r="AW353" s="14" t="s">
        <v>30</v>
      </c>
      <c r="AX353" s="14" t="s">
        <v>75</v>
      </c>
      <c r="AY353" s="244" t="s">
        <v>159</v>
      </c>
    </row>
    <row r="354" spans="1:65" s="15" customFormat="1" ht="11.25">
      <c r="B354" s="245"/>
      <c r="C354" s="246"/>
      <c r="D354" s="225" t="s">
        <v>169</v>
      </c>
      <c r="E354" s="247" t="s">
        <v>1</v>
      </c>
      <c r="F354" s="248" t="s">
        <v>179</v>
      </c>
      <c r="G354" s="246"/>
      <c r="H354" s="249">
        <v>5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AT354" s="255" t="s">
        <v>169</v>
      </c>
      <c r="AU354" s="255" t="s">
        <v>88</v>
      </c>
      <c r="AV354" s="15" t="s">
        <v>167</v>
      </c>
      <c r="AW354" s="15" t="s">
        <v>30</v>
      </c>
      <c r="AX354" s="15" t="s">
        <v>82</v>
      </c>
      <c r="AY354" s="255" t="s">
        <v>159</v>
      </c>
    </row>
    <row r="355" spans="1:65" s="2" customFormat="1" ht="14.45" customHeight="1">
      <c r="A355" s="35"/>
      <c r="B355" s="36"/>
      <c r="C355" s="210" t="s">
        <v>466</v>
      </c>
      <c r="D355" s="210" t="s">
        <v>163</v>
      </c>
      <c r="E355" s="211" t="s">
        <v>467</v>
      </c>
      <c r="F355" s="212" t="s">
        <v>468</v>
      </c>
      <c r="G355" s="213" t="s">
        <v>424</v>
      </c>
      <c r="H355" s="214">
        <v>1</v>
      </c>
      <c r="I355" s="215"/>
      <c r="J355" s="216">
        <f>ROUND(I355*H355,2)</f>
        <v>0</v>
      </c>
      <c r="K355" s="217"/>
      <c r="L355" s="38"/>
      <c r="M355" s="218" t="s">
        <v>1</v>
      </c>
      <c r="N355" s="219" t="s">
        <v>41</v>
      </c>
      <c r="O355" s="72"/>
      <c r="P355" s="220">
        <f>O355*H355</f>
        <v>0</v>
      </c>
      <c r="Q355" s="220">
        <v>0</v>
      </c>
      <c r="R355" s="220">
        <f>Q355*H355</f>
        <v>0</v>
      </c>
      <c r="S355" s="220">
        <v>1.56E-3</v>
      </c>
      <c r="T355" s="221">
        <f>S355*H355</f>
        <v>1.56E-3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2" t="s">
        <v>315</v>
      </c>
      <c r="AT355" s="222" t="s">
        <v>163</v>
      </c>
      <c r="AU355" s="222" t="s">
        <v>88</v>
      </c>
      <c r="AY355" s="17" t="s">
        <v>159</v>
      </c>
      <c r="BE355" s="118">
        <f>IF(N355="základní",J355,0)</f>
        <v>0</v>
      </c>
      <c r="BF355" s="118">
        <f>IF(N355="snížená",J355,0)</f>
        <v>0</v>
      </c>
      <c r="BG355" s="118">
        <f>IF(N355="zákl. přenesená",J355,0)</f>
        <v>0</v>
      </c>
      <c r="BH355" s="118">
        <f>IF(N355="sníž. přenesená",J355,0)</f>
        <v>0</v>
      </c>
      <c r="BI355" s="118">
        <f>IF(N355="nulová",J355,0)</f>
        <v>0</v>
      </c>
      <c r="BJ355" s="17" t="s">
        <v>88</v>
      </c>
      <c r="BK355" s="118">
        <f>ROUND(I355*H355,2)</f>
        <v>0</v>
      </c>
      <c r="BL355" s="17" t="s">
        <v>315</v>
      </c>
      <c r="BM355" s="222" t="s">
        <v>469</v>
      </c>
    </row>
    <row r="356" spans="1:65" s="13" customFormat="1" ht="11.25">
      <c r="B356" s="223"/>
      <c r="C356" s="224"/>
      <c r="D356" s="225" t="s">
        <v>169</v>
      </c>
      <c r="E356" s="226" t="s">
        <v>1</v>
      </c>
      <c r="F356" s="227" t="s">
        <v>177</v>
      </c>
      <c r="G356" s="224"/>
      <c r="H356" s="226" t="s">
        <v>1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AT356" s="233" t="s">
        <v>169</v>
      </c>
      <c r="AU356" s="233" t="s">
        <v>88</v>
      </c>
      <c r="AV356" s="13" t="s">
        <v>82</v>
      </c>
      <c r="AW356" s="13" t="s">
        <v>30</v>
      </c>
      <c r="AX356" s="13" t="s">
        <v>75</v>
      </c>
      <c r="AY356" s="233" t="s">
        <v>159</v>
      </c>
    </row>
    <row r="357" spans="1:65" s="14" customFormat="1" ht="11.25">
      <c r="B357" s="234"/>
      <c r="C357" s="235"/>
      <c r="D357" s="225" t="s">
        <v>169</v>
      </c>
      <c r="E357" s="236" t="s">
        <v>1</v>
      </c>
      <c r="F357" s="237" t="s">
        <v>82</v>
      </c>
      <c r="G357" s="235"/>
      <c r="H357" s="238">
        <v>1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AT357" s="244" t="s">
        <v>169</v>
      </c>
      <c r="AU357" s="244" t="s">
        <v>88</v>
      </c>
      <c r="AV357" s="14" t="s">
        <v>88</v>
      </c>
      <c r="AW357" s="14" t="s">
        <v>30</v>
      </c>
      <c r="AX357" s="14" t="s">
        <v>75</v>
      </c>
      <c r="AY357" s="244" t="s">
        <v>159</v>
      </c>
    </row>
    <row r="358" spans="1:65" s="15" customFormat="1" ht="11.25">
      <c r="B358" s="245"/>
      <c r="C358" s="246"/>
      <c r="D358" s="225" t="s">
        <v>169</v>
      </c>
      <c r="E358" s="247" t="s">
        <v>1</v>
      </c>
      <c r="F358" s="248" t="s">
        <v>179</v>
      </c>
      <c r="G358" s="246"/>
      <c r="H358" s="249">
        <v>1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AT358" s="255" t="s">
        <v>169</v>
      </c>
      <c r="AU358" s="255" t="s">
        <v>88</v>
      </c>
      <c r="AV358" s="15" t="s">
        <v>167</v>
      </c>
      <c r="AW358" s="15" t="s">
        <v>30</v>
      </c>
      <c r="AX358" s="15" t="s">
        <v>82</v>
      </c>
      <c r="AY358" s="255" t="s">
        <v>159</v>
      </c>
    </row>
    <row r="359" spans="1:65" s="2" customFormat="1" ht="14.45" customHeight="1">
      <c r="A359" s="35"/>
      <c r="B359" s="36"/>
      <c r="C359" s="210" t="s">
        <v>470</v>
      </c>
      <c r="D359" s="210" t="s">
        <v>163</v>
      </c>
      <c r="E359" s="211" t="s">
        <v>471</v>
      </c>
      <c r="F359" s="212" t="s">
        <v>472</v>
      </c>
      <c r="G359" s="213" t="s">
        <v>424</v>
      </c>
      <c r="H359" s="214">
        <v>1</v>
      </c>
      <c r="I359" s="215"/>
      <c r="J359" s="216">
        <f>ROUND(I359*H359,2)</f>
        <v>0</v>
      </c>
      <c r="K359" s="217"/>
      <c r="L359" s="38"/>
      <c r="M359" s="218" t="s">
        <v>1</v>
      </c>
      <c r="N359" s="219" t="s">
        <v>41</v>
      </c>
      <c r="O359" s="72"/>
      <c r="P359" s="220">
        <f>O359*H359</f>
        <v>0</v>
      </c>
      <c r="Q359" s="220">
        <v>0</v>
      </c>
      <c r="R359" s="220">
        <f>Q359*H359</f>
        <v>0</v>
      </c>
      <c r="S359" s="220">
        <v>8.5999999999999998E-4</v>
      </c>
      <c r="T359" s="221">
        <f>S359*H359</f>
        <v>8.5999999999999998E-4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2" t="s">
        <v>315</v>
      </c>
      <c r="AT359" s="222" t="s">
        <v>163</v>
      </c>
      <c r="AU359" s="222" t="s">
        <v>88</v>
      </c>
      <c r="AY359" s="17" t="s">
        <v>159</v>
      </c>
      <c r="BE359" s="118">
        <f>IF(N359="základní",J359,0)</f>
        <v>0</v>
      </c>
      <c r="BF359" s="118">
        <f>IF(N359="snížená",J359,0)</f>
        <v>0</v>
      </c>
      <c r="BG359" s="118">
        <f>IF(N359="zákl. přenesená",J359,0)</f>
        <v>0</v>
      </c>
      <c r="BH359" s="118">
        <f>IF(N359="sníž. přenesená",J359,0)</f>
        <v>0</v>
      </c>
      <c r="BI359" s="118">
        <f>IF(N359="nulová",J359,0)</f>
        <v>0</v>
      </c>
      <c r="BJ359" s="17" t="s">
        <v>88</v>
      </c>
      <c r="BK359" s="118">
        <f>ROUND(I359*H359,2)</f>
        <v>0</v>
      </c>
      <c r="BL359" s="17" t="s">
        <v>315</v>
      </c>
      <c r="BM359" s="222" t="s">
        <v>473</v>
      </c>
    </row>
    <row r="360" spans="1:65" s="13" customFormat="1" ht="11.25">
      <c r="B360" s="223"/>
      <c r="C360" s="224"/>
      <c r="D360" s="225" t="s">
        <v>169</v>
      </c>
      <c r="E360" s="226" t="s">
        <v>1</v>
      </c>
      <c r="F360" s="227" t="s">
        <v>227</v>
      </c>
      <c r="G360" s="224"/>
      <c r="H360" s="226" t="s">
        <v>1</v>
      </c>
      <c r="I360" s="228"/>
      <c r="J360" s="224"/>
      <c r="K360" s="224"/>
      <c r="L360" s="229"/>
      <c r="M360" s="230"/>
      <c r="N360" s="231"/>
      <c r="O360" s="231"/>
      <c r="P360" s="231"/>
      <c r="Q360" s="231"/>
      <c r="R360" s="231"/>
      <c r="S360" s="231"/>
      <c r="T360" s="232"/>
      <c r="AT360" s="233" t="s">
        <v>169</v>
      </c>
      <c r="AU360" s="233" t="s">
        <v>88</v>
      </c>
      <c r="AV360" s="13" t="s">
        <v>82</v>
      </c>
      <c r="AW360" s="13" t="s">
        <v>30</v>
      </c>
      <c r="AX360" s="13" t="s">
        <v>75</v>
      </c>
      <c r="AY360" s="233" t="s">
        <v>159</v>
      </c>
    </row>
    <row r="361" spans="1:65" s="14" customFormat="1" ht="11.25">
      <c r="B361" s="234"/>
      <c r="C361" s="235"/>
      <c r="D361" s="225" t="s">
        <v>169</v>
      </c>
      <c r="E361" s="236" t="s">
        <v>1</v>
      </c>
      <c r="F361" s="237" t="s">
        <v>82</v>
      </c>
      <c r="G361" s="235"/>
      <c r="H361" s="238">
        <v>1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AT361" s="244" t="s">
        <v>169</v>
      </c>
      <c r="AU361" s="244" t="s">
        <v>88</v>
      </c>
      <c r="AV361" s="14" t="s">
        <v>88</v>
      </c>
      <c r="AW361" s="14" t="s">
        <v>30</v>
      </c>
      <c r="AX361" s="14" t="s">
        <v>82</v>
      </c>
      <c r="AY361" s="244" t="s">
        <v>159</v>
      </c>
    </row>
    <row r="362" spans="1:65" s="2" customFormat="1" ht="14.45" customHeight="1">
      <c r="A362" s="35"/>
      <c r="B362" s="36"/>
      <c r="C362" s="210" t="s">
        <v>474</v>
      </c>
      <c r="D362" s="210" t="s">
        <v>163</v>
      </c>
      <c r="E362" s="211" t="s">
        <v>475</v>
      </c>
      <c r="F362" s="212" t="s">
        <v>476</v>
      </c>
      <c r="G362" s="213" t="s">
        <v>224</v>
      </c>
      <c r="H362" s="214">
        <v>1</v>
      </c>
      <c r="I362" s="215"/>
      <c r="J362" s="216">
        <f>ROUND(I362*H362,2)</f>
        <v>0</v>
      </c>
      <c r="K362" s="217"/>
      <c r="L362" s="38"/>
      <c r="M362" s="218" t="s">
        <v>1</v>
      </c>
      <c r="N362" s="219" t="s">
        <v>41</v>
      </c>
      <c r="O362" s="72"/>
      <c r="P362" s="220">
        <f>O362*H362</f>
        <v>0</v>
      </c>
      <c r="Q362" s="220">
        <v>1.6000000000000001E-4</v>
      </c>
      <c r="R362" s="220">
        <f>Q362*H362</f>
        <v>1.6000000000000001E-4</v>
      </c>
      <c r="S362" s="220">
        <v>0</v>
      </c>
      <c r="T362" s="221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2" t="s">
        <v>315</v>
      </c>
      <c r="AT362" s="222" t="s">
        <v>163</v>
      </c>
      <c r="AU362" s="222" t="s">
        <v>88</v>
      </c>
      <c r="AY362" s="17" t="s">
        <v>159</v>
      </c>
      <c r="BE362" s="118">
        <f>IF(N362="základní",J362,0)</f>
        <v>0</v>
      </c>
      <c r="BF362" s="118">
        <f>IF(N362="snížená",J362,0)</f>
        <v>0</v>
      </c>
      <c r="BG362" s="118">
        <f>IF(N362="zákl. přenesená",J362,0)</f>
        <v>0</v>
      </c>
      <c r="BH362" s="118">
        <f>IF(N362="sníž. přenesená",J362,0)</f>
        <v>0</v>
      </c>
      <c r="BI362" s="118">
        <f>IF(N362="nulová",J362,0)</f>
        <v>0</v>
      </c>
      <c r="BJ362" s="17" t="s">
        <v>88</v>
      </c>
      <c r="BK362" s="118">
        <f>ROUND(I362*H362,2)</f>
        <v>0</v>
      </c>
      <c r="BL362" s="17" t="s">
        <v>315</v>
      </c>
      <c r="BM362" s="222" t="s">
        <v>477</v>
      </c>
    </row>
    <row r="363" spans="1:65" s="13" customFormat="1" ht="11.25">
      <c r="B363" s="223"/>
      <c r="C363" s="224"/>
      <c r="D363" s="225" t="s">
        <v>169</v>
      </c>
      <c r="E363" s="226" t="s">
        <v>1</v>
      </c>
      <c r="F363" s="227" t="s">
        <v>478</v>
      </c>
      <c r="G363" s="224"/>
      <c r="H363" s="226" t="s">
        <v>1</v>
      </c>
      <c r="I363" s="228"/>
      <c r="J363" s="224"/>
      <c r="K363" s="224"/>
      <c r="L363" s="229"/>
      <c r="M363" s="230"/>
      <c r="N363" s="231"/>
      <c r="O363" s="231"/>
      <c r="P363" s="231"/>
      <c r="Q363" s="231"/>
      <c r="R363" s="231"/>
      <c r="S363" s="231"/>
      <c r="T363" s="232"/>
      <c r="AT363" s="233" t="s">
        <v>169</v>
      </c>
      <c r="AU363" s="233" t="s">
        <v>88</v>
      </c>
      <c r="AV363" s="13" t="s">
        <v>82</v>
      </c>
      <c r="AW363" s="13" t="s">
        <v>30</v>
      </c>
      <c r="AX363" s="13" t="s">
        <v>75</v>
      </c>
      <c r="AY363" s="233" t="s">
        <v>159</v>
      </c>
    </row>
    <row r="364" spans="1:65" s="14" customFormat="1" ht="11.25">
      <c r="B364" s="234"/>
      <c r="C364" s="235"/>
      <c r="D364" s="225" t="s">
        <v>169</v>
      </c>
      <c r="E364" s="236" t="s">
        <v>1</v>
      </c>
      <c r="F364" s="237" t="s">
        <v>82</v>
      </c>
      <c r="G364" s="235"/>
      <c r="H364" s="238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AT364" s="244" t="s">
        <v>169</v>
      </c>
      <c r="AU364" s="244" t="s">
        <v>88</v>
      </c>
      <c r="AV364" s="14" t="s">
        <v>88</v>
      </c>
      <c r="AW364" s="14" t="s">
        <v>30</v>
      </c>
      <c r="AX364" s="14" t="s">
        <v>82</v>
      </c>
      <c r="AY364" s="244" t="s">
        <v>159</v>
      </c>
    </row>
    <row r="365" spans="1:65" s="2" customFormat="1" ht="24.2" customHeight="1">
      <c r="A365" s="35"/>
      <c r="B365" s="36"/>
      <c r="C365" s="256" t="s">
        <v>479</v>
      </c>
      <c r="D365" s="256" t="s">
        <v>396</v>
      </c>
      <c r="E365" s="257" t="s">
        <v>480</v>
      </c>
      <c r="F365" s="258" t="s">
        <v>481</v>
      </c>
      <c r="G365" s="259" t="s">
        <v>224</v>
      </c>
      <c r="H365" s="260">
        <v>1</v>
      </c>
      <c r="I365" s="261"/>
      <c r="J365" s="262">
        <f>ROUND(I365*H365,2)</f>
        <v>0</v>
      </c>
      <c r="K365" s="263"/>
      <c r="L365" s="264"/>
      <c r="M365" s="265" t="s">
        <v>1</v>
      </c>
      <c r="N365" s="266" t="s">
        <v>41</v>
      </c>
      <c r="O365" s="72"/>
      <c r="P365" s="220">
        <f>O365*H365</f>
        <v>0</v>
      </c>
      <c r="Q365" s="220">
        <v>1.56E-3</v>
      </c>
      <c r="R365" s="220">
        <f>Q365*H365</f>
        <v>1.56E-3</v>
      </c>
      <c r="S365" s="220">
        <v>0</v>
      </c>
      <c r="T365" s="221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2" t="s">
        <v>399</v>
      </c>
      <c r="AT365" s="222" t="s">
        <v>396</v>
      </c>
      <c r="AU365" s="222" t="s">
        <v>88</v>
      </c>
      <c r="AY365" s="17" t="s">
        <v>159</v>
      </c>
      <c r="BE365" s="118">
        <f>IF(N365="základní",J365,0)</f>
        <v>0</v>
      </c>
      <c r="BF365" s="118">
        <f>IF(N365="snížená",J365,0)</f>
        <v>0</v>
      </c>
      <c r="BG365" s="118">
        <f>IF(N365="zákl. přenesená",J365,0)</f>
        <v>0</v>
      </c>
      <c r="BH365" s="118">
        <f>IF(N365="sníž. přenesená",J365,0)</f>
        <v>0</v>
      </c>
      <c r="BI365" s="118">
        <f>IF(N365="nulová",J365,0)</f>
        <v>0</v>
      </c>
      <c r="BJ365" s="17" t="s">
        <v>88</v>
      </c>
      <c r="BK365" s="118">
        <f>ROUND(I365*H365,2)</f>
        <v>0</v>
      </c>
      <c r="BL365" s="17" t="s">
        <v>315</v>
      </c>
      <c r="BM365" s="222" t="s">
        <v>482</v>
      </c>
    </row>
    <row r="366" spans="1:65" s="2" customFormat="1" ht="24.2" customHeight="1">
      <c r="A366" s="35"/>
      <c r="B366" s="36"/>
      <c r="C366" s="210" t="s">
        <v>483</v>
      </c>
      <c r="D366" s="210" t="s">
        <v>163</v>
      </c>
      <c r="E366" s="211" t="s">
        <v>484</v>
      </c>
      <c r="F366" s="212" t="s">
        <v>485</v>
      </c>
      <c r="G366" s="213" t="s">
        <v>224</v>
      </c>
      <c r="H366" s="214">
        <v>1</v>
      </c>
      <c r="I366" s="215"/>
      <c r="J366" s="216">
        <f>ROUND(I366*H366,2)</f>
        <v>0</v>
      </c>
      <c r="K366" s="217"/>
      <c r="L366" s="38"/>
      <c r="M366" s="218" t="s">
        <v>1</v>
      </c>
      <c r="N366" s="219" t="s">
        <v>41</v>
      </c>
      <c r="O366" s="72"/>
      <c r="P366" s="220">
        <f>O366*H366</f>
        <v>0</v>
      </c>
      <c r="Q366" s="220">
        <v>4.0000000000000003E-5</v>
      </c>
      <c r="R366" s="220">
        <f>Q366*H366</f>
        <v>4.0000000000000003E-5</v>
      </c>
      <c r="S366" s="220">
        <v>0</v>
      </c>
      <c r="T366" s="221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2" t="s">
        <v>315</v>
      </c>
      <c r="AT366" s="222" t="s">
        <v>163</v>
      </c>
      <c r="AU366" s="222" t="s">
        <v>88</v>
      </c>
      <c r="AY366" s="17" t="s">
        <v>159</v>
      </c>
      <c r="BE366" s="118">
        <f>IF(N366="základní",J366,0)</f>
        <v>0</v>
      </c>
      <c r="BF366" s="118">
        <f>IF(N366="snížená",J366,0)</f>
        <v>0</v>
      </c>
      <c r="BG366" s="118">
        <f>IF(N366="zákl. přenesená",J366,0)</f>
        <v>0</v>
      </c>
      <c r="BH366" s="118">
        <f>IF(N366="sníž. přenesená",J366,0)</f>
        <v>0</v>
      </c>
      <c r="BI366" s="118">
        <f>IF(N366="nulová",J366,0)</f>
        <v>0</v>
      </c>
      <c r="BJ366" s="17" t="s">
        <v>88</v>
      </c>
      <c r="BK366" s="118">
        <f>ROUND(I366*H366,2)</f>
        <v>0</v>
      </c>
      <c r="BL366" s="17" t="s">
        <v>315</v>
      </c>
      <c r="BM366" s="222" t="s">
        <v>486</v>
      </c>
    </row>
    <row r="367" spans="1:65" s="2" customFormat="1" ht="24.2" customHeight="1">
      <c r="A367" s="35"/>
      <c r="B367" s="36"/>
      <c r="C367" s="256" t="s">
        <v>487</v>
      </c>
      <c r="D367" s="256" t="s">
        <v>396</v>
      </c>
      <c r="E367" s="257" t="s">
        <v>488</v>
      </c>
      <c r="F367" s="258" t="s">
        <v>489</v>
      </c>
      <c r="G367" s="259" t="s">
        <v>224</v>
      </c>
      <c r="H367" s="260">
        <v>1</v>
      </c>
      <c r="I367" s="261"/>
      <c r="J367" s="262">
        <f>ROUND(I367*H367,2)</f>
        <v>0</v>
      </c>
      <c r="K367" s="263"/>
      <c r="L367" s="264"/>
      <c r="M367" s="265" t="s">
        <v>1</v>
      </c>
      <c r="N367" s="266" t="s">
        <v>41</v>
      </c>
      <c r="O367" s="72"/>
      <c r="P367" s="220">
        <f>O367*H367</f>
        <v>0</v>
      </c>
      <c r="Q367" s="220">
        <v>1.8E-3</v>
      </c>
      <c r="R367" s="220">
        <f>Q367*H367</f>
        <v>1.8E-3</v>
      </c>
      <c r="S367" s="220">
        <v>0</v>
      </c>
      <c r="T367" s="221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2" t="s">
        <v>399</v>
      </c>
      <c r="AT367" s="222" t="s">
        <v>396</v>
      </c>
      <c r="AU367" s="222" t="s">
        <v>88</v>
      </c>
      <c r="AY367" s="17" t="s">
        <v>159</v>
      </c>
      <c r="BE367" s="118">
        <f>IF(N367="základní",J367,0)</f>
        <v>0</v>
      </c>
      <c r="BF367" s="118">
        <f>IF(N367="snížená",J367,0)</f>
        <v>0</v>
      </c>
      <c r="BG367" s="118">
        <f>IF(N367="zákl. přenesená",J367,0)</f>
        <v>0</v>
      </c>
      <c r="BH367" s="118">
        <f>IF(N367="sníž. přenesená",J367,0)</f>
        <v>0</v>
      </c>
      <c r="BI367" s="118">
        <f>IF(N367="nulová",J367,0)</f>
        <v>0</v>
      </c>
      <c r="BJ367" s="17" t="s">
        <v>88</v>
      </c>
      <c r="BK367" s="118">
        <f>ROUND(I367*H367,2)</f>
        <v>0</v>
      </c>
      <c r="BL367" s="17" t="s">
        <v>315</v>
      </c>
      <c r="BM367" s="222" t="s">
        <v>490</v>
      </c>
    </row>
    <row r="368" spans="1:65" s="2" customFormat="1" ht="14.45" customHeight="1">
      <c r="A368" s="35"/>
      <c r="B368" s="36"/>
      <c r="C368" s="210" t="s">
        <v>491</v>
      </c>
      <c r="D368" s="210" t="s">
        <v>163</v>
      </c>
      <c r="E368" s="211" t="s">
        <v>492</v>
      </c>
      <c r="F368" s="212" t="s">
        <v>493</v>
      </c>
      <c r="G368" s="213" t="s">
        <v>224</v>
      </c>
      <c r="H368" s="214">
        <v>1</v>
      </c>
      <c r="I368" s="215"/>
      <c r="J368" s="216">
        <f>ROUND(I368*H368,2)</f>
        <v>0</v>
      </c>
      <c r="K368" s="217"/>
      <c r="L368" s="38"/>
      <c r="M368" s="218" t="s">
        <v>1</v>
      </c>
      <c r="N368" s="219" t="s">
        <v>41</v>
      </c>
      <c r="O368" s="72"/>
      <c r="P368" s="220">
        <f>O368*H368</f>
        <v>0</v>
      </c>
      <c r="Q368" s="220">
        <v>0</v>
      </c>
      <c r="R368" s="220">
        <f>Q368*H368</f>
        <v>0</v>
      </c>
      <c r="S368" s="220">
        <v>2.2499999999999998E-3</v>
      </c>
      <c r="T368" s="221">
        <f>S368*H368</f>
        <v>2.2499999999999998E-3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2" t="s">
        <v>315</v>
      </c>
      <c r="AT368" s="222" t="s">
        <v>163</v>
      </c>
      <c r="AU368" s="222" t="s">
        <v>88</v>
      </c>
      <c r="AY368" s="17" t="s">
        <v>159</v>
      </c>
      <c r="BE368" s="118">
        <f>IF(N368="základní",J368,0)</f>
        <v>0</v>
      </c>
      <c r="BF368" s="118">
        <f>IF(N368="snížená",J368,0)</f>
        <v>0</v>
      </c>
      <c r="BG368" s="118">
        <f>IF(N368="zákl. přenesená",J368,0)</f>
        <v>0</v>
      </c>
      <c r="BH368" s="118">
        <f>IF(N368="sníž. přenesená",J368,0)</f>
        <v>0</v>
      </c>
      <c r="BI368" s="118">
        <f>IF(N368="nulová",J368,0)</f>
        <v>0</v>
      </c>
      <c r="BJ368" s="17" t="s">
        <v>88</v>
      </c>
      <c r="BK368" s="118">
        <f>ROUND(I368*H368,2)</f>
        <v>0</v>
      </c>
      <c r="BL368" s="17" t="s">
        <v>315</v>
      </c>
      <c r="BM368" s="222" t="s">
        <v>494</v>
      </c>
    </row>
    <row r="369" spans="1:65" s="13" customFormat="1" ht="11.25">
      <c r="B369" s="223"/>
      <c r="C369" s="224"/>
      <c r="D369" s="225" t="s">
        <v>169</v>
      </c>
      <c r="E369" s="226" t="s">
        <v>1</v>
      </c>
      <c r="F369" s="227" t="s">
        <v>495</v>
      </c>
      <c r="G369" s="224"/>
      <c r="H369" s="226" t="s">
        <v>1</v>
      </c>
      <c r="I369" s="228"/>
      <c r="J369" s="224"/>
      <c r="K369" s="224"/>
      <c r="L369" s="229"/>
      <c r="M369" s="230"/>
      <c r="N369" s="231"/>
      <c r="O369" s="231"/>
      <c r="P369" s="231"/>
      <c r="Q369" s="231"/>
      <c r="R369" s="231"/>
      <c r="S369" s="231"/>
      <c r="T369" s="232"/>
      <c r="AT369" s="233" t="s">
        <v>169</v>
      </c>
      <c r="AU369" s="233" t="s">
        <v>88</v>
      </c>
      <c r="AV369" s="13" t="s">
        <v>82</v>
      </c>
      <c r="AW369" s="13" t="s">
        <v>30</v>
      </c>
      <c r="AX369" s="13" t="s">
        <v>75</v>
      </c>
      <c r="AY369" s="233" t="s">
        <v>159</v>
      </c>
    </row>
    <row r="370" spans="1:65" s="14" customFormat="1" ht="11.25">
      <c r="B370" s="234"/>
      <c r="C370" s="235"/>
      <c r="D370" s="225" t="s">
        <v>169</v>
      </c>
      <c r="E370" s="236" t="s">
        <v>1</v>
      </c>
      <c r="F370" s="237" t="s">
        <v>82</v>
      </c>
      <c r="G370" s="235"/>
      <c r="H370" s="238">
        <v>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AT370" s="244" t="s">
        <v>169</v>
      </c>
      <c r="AU370" s="244" t="s">
        <v>88</v>
      </c>
      <c r="AV370" s="14" t="s">
        <v>88</v>
      </c>
      <c r="AW370" s="14" t="s">
        <v>30</v>
      </c>
      <c r="AX370" s="14" t="s">
        <v>82</v>
      </c>
      <c r="AY370" s="244" t="s">
        <v>159</v>
      </c>
    </row>
    <row r="371" spans="1:65" s="2" customFormat="1" ht="14.45" customHeight="1">
      <c r="A371" s="35"/>
      <c r="B371" s="36"/>
      <c r="C371" s="210" t="s">
        <v>496</v>
      </c>
      <c r="D371" s="210" t="s">
        <v>163</v>
      </c>
      <c r="E371" s="211" t="s">
        <v>497</v>
      </c>
      <c r="F371" s="212" t="s">
        <v>498</v>
      </c>
      <c r="G371" s="213" t="s">
        <v>224</v>
      </c>
      <c r="H371" s="214">
        <v>1</v>
      </c>
      <c r="I371" s="215"/>
      <c r="J371" s="216">
        <f>ROUND(I371*H371,2)</f>
        <v>0</v>
      </c>
      <c r="K371" s="217"/>
      <c r="L371" s="38"/>
      <c r="M371" s="218" t="s">
        <v>1</v>
      </c>
      <c r="N371" s="219" t="s">
        <v>41</v>
      </c>
      <c r="O371" s="72"/>
      <c r="P371" s="220">
        <f>O371*H371</f>
        <v>0</v>
      </c>
      <c r="Q371" s="220">
        <v>0</v>
      </c>
      <c r="R371" s="220">
        <f>Q371*H371</f>
        <v>0</v>
      </c>
      <c r="S371" s="220">
        <v>5.1999999999999995E-4</v>
      </c>
      <c r="T371" s="221">
        <f>S371*H371</f>
        <v>5.1999999999999995E-4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2" t="s">
        <v>315</v>
      </c>
      <c r="AT371" s="222" t="s">
        <v>163</v>
      </c>
      <c r="AU371" s="222" t="s">
        <v>88</v>
      </c>
      <c r="AY371" s="17" t="s">
        <v>159</v>
      </c>
      <c r="BE371" s="118">
        <f>IF(N371="základní",J371,0)</f>
        <v>0</v>
      </c>
      <c r="BF371" s="118">
        <f>IF(N371="snížená",J371,0)</f>
        <v>0</v>
      </c>
      <c r="BG371" s="118">
        <f>IF(N371="zákl. přenesená",J371,0)</f>
        <v>0</v>
      </c>
      <c r="BH371" s="118">
        <f>IF(N371="sníž. přenesená",J371,0)</f>
        <v>0</v>
      </c>
      <c r="BI371" s="118">
        <f>IF(N371="nulová",J371,0)</f>
        <v>0</v>
      </c>
      <c r="BJ371" s="17" t="s">
        <v>88</v>
      </c>
      <c r="BK371" s="118">
        <f>ROUND(I371*H371,2)</f>
        <v>0</v>
      </c>
      <c r="BL371" s="17" t="s">
        <v>315</v>
      </c>
      <c r="BM371" s="222" t="s">
        <v>499</v>
      </c>
    </row>
    <row r="372" spans="1:65" s="2" customFormat="1" ht="14.45" customHeight="1">
      <c r="A372" s="35"/>
      <c r="B372" s="36"/>
      <c r="C372" s="210" t="s">
        <v>500</v>
      </c>
      <c r="D372" s="210" t="s">
        <v>163</v>
      </c>
      <c r="E372" s="211" t="s">
        <v>501</v>
      </c>
      <c r="F372" s="212" t="s">
        <v>502</v>
      </c>
      <c r="G372" s="213" t="s">
        <v>224</v>
      </c>
      <c r="H372" s="214">
        <v>1</v>
      </c>
      <c r="I372" s="215"/>
      <c r="J372" s="216">
        <f>ROUND(I372*H372,2)</f>
        <v>0</v>
      </c>
      <c r="K372" s="217"/>
      <c r="L372" s="38"/>
      <c r="M372" s="218" t="s">
        <v>1</v>
      </c>
      <c r="N372" s="219" t="s">
        <v>41</v>
      </c>
      <c r="O372" s="72"/>
      <c r="P372" s="220">
        <f>O372*H372</f>
        <v>0</v>
      </c>
      <c r="Q372" s="220">
        <v>2.0000000000000001E-4</v>
      </c>
      <c r="R372" s="220">
        <f>Q372*H372</f>
        <v>2.0000000000000001E-4</v>
      </c>
      <c r="S372" s="220">
        <v>0</v>
      </c>
      <c r="T372" s="221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2" t="s">
        <v>315</v>
      </c>
      <c r="AT372" s="222" t="s">
        <v>163</v>
      </c>
      <c r="AU372" s="222" t="s">
        <v>88</v>
      </c>
      <c r="AY372" s="17" t="s">
        <v>159</v>
      </c>
      <c r="BE372" s="118">
        <f>IF(N372="základní",J372,0)</f>
        <v>0</v>
      </c>
      <c r="BF372" s="118">
        <f>IF(N372="snížená",J372,0)</f>
        <v>0</v>
      </c>
      <c r="BG372" s="118">
        <f>IF(N372="zákl. přenesená",J372,0)</f>
        <v>0</v>
      </c>
      <c r="BH372" s="118">
        <f>IF(N372="sníž. přenesená",J372,0)</f>
        <v>0</v>
      </c>
      <c r="BI372" s="118">
        <f>IF(N372="nulová",J372,0)</f>
        <v>0</v>
      </c>
      <c r="BJ372" s="17" t="s">
        <v>88</v>
      </c>
      <c r="BK372" s="118">
        <f>ROUND(I372*H372,2)</f>
        <v>0</v>
      </c>
      <c r="BL372" s="17" t="s">
        <v>315</v>
      </c>
      <c r="BM372" s="222" t="s">
        <v>503</v>
      </c>
    </row>
    <row r="373" spans="1:65" s="2" customFormat="1" ht="14.45" customHeight="1">
      <c r="A373" s="35"/>
      <c r="B373" s="36"/>
      <c r="C373" s="210" t="s">
        <v>504</v>
      </c>
      <c r="D373" s="210" t="s">
        <v>163</v>
      </c>
      <c r="E373" s="211" t="s">
        <v>505</v>
      </c>
      <c r="F373" s="212" t="s">
        <v>506</v>
      </c>
      <c r="G373" s="213" t="s">
        <v>224</v>
      </c>
      <c r="H373" s="214">
        <v>2</v>
      </c>
      <c r="I373" s="215"/>
      <c r="J373" s="216">
        <f>ROUND(I373*H373,2)</f>
        <v>0</v>
      </c>
      <c r="K373" s="217"/>
      <c r="L373" s="38"/>
      <c r="M373" s="218" t="s">
        <v>1</v>
      </c>
      <c r="N373" s="219" t="s">
        <v>41</v>
      </c>
      <c r="O373" s="72"/>
      <c r="P373" s="220">
        <f>O373*H373</f>
        <v>0</v>
      </c>
      <c r="Q373" s="220">
        <v>0</v>
      </c>
      <c r="R373" s="220">
        <f>Q373*H373</f>
        <v>0</v>
      </c>
      <c r="S373" s="220">
        <v>8.4999999999999995E-4</v>
      </c>
      <c r="T373" s="221">
        <f>S373*H373</f>
        <v>1.6999999999999999E-3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2" t="s">
        <v>315</v>
      </c>
      <c r="AT373" s="222" t="s">
        <v>163</v>
      </c>
      <c r="AU373" s="222" t="s">
        <v>88</v>
      </c>
      <c r="AY373" s="17" t="s">
        <v>159</v>
      </c>
      <c r="BE373" s="118">
        <f>IF(N373="základní",J373,0)</f>
        <v>0</v>
      </c>
      <c r="BF373" s="118">
        <f>IF(N373="snížená",J373,0)</f>
        <v>0</v>
      </c>
      <c r="BG373" s="118">
        <f>IF(N373="zákl. přenesená",J373,0)</f>
        <v>0</v>
      </c>
      <c r="BH373" s="118">
        <f>IF(N373="sníž. přenesená",J373,0)</f>
        <v>0</v>
      </c>
      <c r="BI373" s="118">
        <f>IF(N373="nulová",J373,0)</f>
        <v>0</v>
      </c>
      <c r="BJ373" s="17" t="s">
        <v>88</v>
      </c>
      <c r="BK373" s="118">
        <f>ROUND(I373*H373,2)</f>
        <v>0</v>
      </c>
      <c r="BL373" s="17" t="s">
        <v>315</v>
      </c>
      <c r="BM373" s="222" t="s">
        <v>507</v>
      </c>
    </row>
    <row r="374" spans="1:65" s="13" customFormat="1" ht="11.25">
      <c r="B374" s="223"/>
      <c r="C374" s="224"/>
      <c r="D374" s="225" t="s">
        <v>169</v>
      </c>
      <c r="E374" s="226" t="s">
        <v>1</v>
      </c>
      <c r="F374" s="227" t="s">
        <v>177</v>
      </c>
      <c r="G374" s="224"/>
      <c r="H374" s="226" t="s">
        <v>1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AT374" s="233" t="s">
        <v>169</v>
      </c>
      <c r="AU374" s="233" t="s">
        <v>88</v>
      </c>
      <c r="AV374" s="13" t="s">
        <v>82</v>
      </c>
      <c r="AW374" s="13" t="s">
        <v>30</v>
      </c>
      <c r="AX374" s="13" t="s">
        <v>75</v>
      </c>
      <c r="AY374" s="233" t="s">
        <v>159</v>
      </c>
    </row>
    <row r="375" spans="1:65" s="14" customFormat="1" ht="11.25">
      <c r="B375" s="234"/>
      <c r="C375" s="235"/>
      <c r="D375" s="225" t="s">
        <v>169</v>
      </c>
      <c r="E375" s="236" t="s">
        <v>1</v>
      </c>
      <c r="F375" s="237" t="s">
        <v>82</v>
      </c>
      <c r="G375" s="235"/>
      <c r="H375" s="238">
        <v>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AT375" s="244" t="s">
        <v>169</v>
      </c>
      <c r="AU375" s="244" t="s">
        <v>88</v>
      </c>
      <c r="AV375" s="14" t="s">
        <v>88</v>
      </c>
      <c r="AW375" s="14" t="s">
        <v>30</v>
      </c>
      <c r="AX375" s="14" t="s">
        <v>75</v>
      </c>
      <c r="AY375" s="244" t="s">
        <v>159</v>
      </c>
    </row>
    <row r="376" spans="1:65" s="13" customFormat="1" ht="11.25">
      <c r="B376" s="223"/>
      <c r="C376" s="224"/>
      <c r="D376" s="225" t="s">
        <v>169</v>
      </c>
      <c r="E376" s="226" t="s">
        <v>1</v>
      </c>
      <c r="F376" s="227" t="s">
        <v>227</v>
      </c>
      <c r="G376" s="224"/>
      <c r="H376" s="226" t="s">
        <v>1</v>
      </c>
      <c r="I376" s="228"/>
      <c r="J376" s="224"/>
      <c r="K376" s="224"/>
      <c r="L376" s="229"/>
      <c r="M376" s="230"/>
      <c r="N376" s="231"/>
      <c r="O376" s="231"/>
      <c r="P376" s="231"/>
      <c r="Q376" s="231"/>
      <c r="R376" s="231"/>
      <c r="S376" s="231"/>
      <c r="T376" s="232"/>
      <c r="AT376" s="233" t="s">
        <v>169</v>
      </c>
      <c r="AU376" s="233" t="s">
        <v>88</v>
      </c>
      <c r="AV376" s="13" t="s">
        <v>82</v>
      </c>
      <c r="AW376" s="13" t="s">
        <v>30</v>
      </c>
      <c r="AX376" s="13" t="s">
        <v>75</v>
      </c>
      <c r="AY376" s="233" t="s">
        <v>159</v>
      </c>
    </row>
    <row r="377" spans="1:65" s="14" customFormat="1" ht="11.25">
      <c r="B377" s="234"/>
      <c r="C377" s="235"/>
      <c r="D377" s="225" t="s">
        <v>169</v>
      </c>
      <c r="E377" s="236" t="s">
        <v>1</v>
      </c>
      <c r="F377" s="237" t="s">
        <v>82</v>
      </c>
      <c r="G377" s="235"/>
      <c r="H377" s="238">
        <v>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AT377" s="244" t="s">
        <v>169</v>
      </c>
      <c r="AU377" s="244" t="s">
        <v>88</v>
      </c>
      <c r="AV377" s="14" t="s">
        <v>88</v>
      </c>
      <c r="AW377" s="14" t="s">
        <v>30</v>
      </c>
      <c r="AX377" s="14" t="s">
        <v>75</v>
      </c>
      <c r="AY377" s="244" t="s">
        <v>159</v>
      </c>
    </row>
    <row r="378" spans="1:65" s="15" customFormat="1" ht="11.25">
      <c r="B378" s="245"/>
      <c r="C378" s="246"/>
      <c r="D378" s="225" t="s">
        <v>169</v>
      </c>
      <c r="E378" s="247" t="s">
        <v>1</v>
      </c>
      <c r="F378" s="248" t="s">
        <v>179</v>
      </c>
      <c r="G378" s="246"/>
      <c r="H378" s="249">
        <v>2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AT378" s="255" t="s">
        <v>169</v>
      </c>
      <c r="AU378" s="255" t="s">
        <v>88</v>
      </c>
      <c r="AV378" s="15" t="s">
        <v>167</v>
      </c>
      <c r="AW378" s="15" t="s">
        <v>30</v>
      </c>
      <c r="AX378" s="15" t="s">
        <v>82</v>
      </c>
      <c r="AY378" s="255" t="s">
        <v>159</v>
      </c>
    </row>
    <row r="379" spans="1:65" s="2" customFormat="1" ht="14.45" customHeight="1">
      <c r="A379" s="35"/>
      <c r="B379" s="36"/>
      <c r="C379" s="210" t="s">
        <v>508</v>
      </c>
      <c r="D379" s="210" t="s">
        <v>163</v>
      </c>
      <c r="E379" s="211" t="s">
        <v>509</v>
      </c>
      <c r="F379" s="212" t="s">
        <v>510</v>
      </c>
      <c r="G379" s="213" t="s">
        <v>224</v>
      </c>
      <c r="H379" s="214">
        <v>1</v>
      </c>
      <c r="I379" s="215"/>
      <c r="J379" s="216">
        <f t="shared" ref="J379:J384" si="15">ROUND(I379*H379,2)</f>
        <v>0</v>
      </c>
      <c r="K379" s="217"/>
      <c r="L379" s="38"/>
      <c r="M379" s="218" t="s">
        <v>1</v>
      </c>
      <c r="N379" s="219" t="s">
        <v>41</v>
      </c>
      <c r="O379" s="72"/>
      <c r="P379" s="220">
        <f t="shared" ref="P379:P384" si="16">O379*H379</f>
        <v>0</v>
      </c>
      <c r="Q379" s="220">
        <v>1.3999999999999999E-4</v>
      </c>
      <c r="R379" s="220">
        <f t="shared" ref="R379:R384" si="17">Q379*H379</f>
        <v>1.3999999999999999E-4</v>
      </c>
      <c r="S379" s="220">
        <v>0</v>
      </c>
      <c r="T379" s="221">
        <f t="shared" ref="T379:T384" si="18"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2" t="s">
        <v>315</v>
      </c>
      <c r="AT379" s="222" t="s">
        <v>163</v>
      </c>
      <c r="AU379" s="222" t="s">
        <v>88</v>
      </c>
      <c r="AY379" s="17" t="s">
        <v>159</v>
      </c>
      <c r="BE379" s="118">
        <f t="shared" ref="BE379:BE384" si="19">IF(N379="základní",J379,0)</f>
        <v>0</v>
      </c>
      <c r="BF379" s="118">
        <f t="shared" ref="BF379:BF384" si="20">IF(N379="snížená",J379,0)</f>
        <v>0</v>
      </c>
      <c r="BG379" s="118">
        <f t="shared" ref="BG379:BG384" si="21">IF(N379="zákl. přenesená",J379,0)</f>
        <v>0</v>
      </c>
      <c r="BH379" s="118">
        <f t="shared" ref="BH379:BH384" si="22">IF(N379="sníž. přenesená",J379,0)</f>
        <v>0</v>
      </c>
      <c r="BI379" s="118">
        <f t="shared" ref="BI379:BI384" si="23">IF(N379="nulová",J379,0)</f>
        <v>0</v>
      </c>
      <c r="BJ379" s="17" t="s">
        <v>88</v>
      </c>
      <c r="BK379" s="118">
        <f t="shared" ref="BK379:BK384" si="24">ROUND(I379*H379,2)</f>
        <v>0</v>
      </c>
      <c r="BL379" s="17" t="s">
        <v>315</v>
      </c>
      <c r="BM379" s="222" t="s">
        <v>511</v>
      </c>
    </row>
    <row r="380" spans="1:65" s="2" customFormat="1" ht="24.2" customHeight="1">
      <c r="A380" s="35"/>
      <c r="B380" s="36"/>
      <c r="C380" s="210" t="s">
        <v>512</v>
      </c>
      <c r="D380" s="210" t="s">
        <v>163</v>
      </c>
      <c r="E380" s="211" t="s">
        <v>513</v>
      </c>
      <c r="F380" s="212" t="s">
        <v>514</v>
      </c>
      <c r="G380" s="213" t="s">
        <v>224</v>
      </c>
      <c r="H380" s="214">
        <v>1</v>
      </c>
      <c r="I380" s="215"/>
      <c r="J380" s="216">
        <f t="shared" si="15"/>
        <v>0</v>
      </c>
      <c r="K380" s="217"/>
      <c r="L380" s="38"/>
      <c r="M380" s="218" t="s">
        <v>1</v>
      </c>
      <c r="N380" s="219" t="s">
        <v>41</v>
      </c>
      <c r="O380" s="72"/>
      <c r="P380" s="220">
        <f t="shared" si="16"/>
        <v>0</v>
      </c>
      <c r="Q380" s="220">
        <v>2.7E-4</v>
      </c>
      <c r="R380" s="220">
        <f t="shared" si="17"/>
        <v>2.7E-4</v>
      </c>
      <c r="S380" s="220">
        <v>0</v>
      </c>
      <c r="T380" s="221">
        <f t="shared" si="18"/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2" t="s">
        <v>315</v>
      </c>
      <c r="AT380" s="222" t="s">
        <v>163</v>
      </c>
      <c r="AU380" s="222" t="s">
        <v>88</v>
      </c>
      <c r="AY380" s="17" t="s">
        <v>159</v>
      </c>
      <c r="BE380" s="118">
        <f t="shared" si="19"/>
        <v>0</v>
      </c>
      <c r="BF380" s="118">
        <f t="shared" si="20"/>
        <v>0</v>
      </c>
      <c r="BG380" s="118">
        <f t="shared" si="21"/>
        <v>0</v>
      </c>
      <c r="BH380" s="118">
        <f t="shared" si="22"/>
        <v>0</v>
      </c>
      <c r="BI380" s="118">
        <f t="shared" si="23"/>
        <v>0</v>
      </c>
      <c r="BJ380" s="17" t="s">
        <v>88</v>
      </c>
      <c r="BK380" s="118">
        <f t="shared" si="24"/>
        <v>0</v>
      </c>
      <c r="BL380" s="17" t="s">
        <v>315</v>
      </c>
      <c r="BM380" s="222" t="s">
        <v>515</v>
      </c>
    </row>
    <row r="381" spans="1:65" s="2" customFormat="1" ht="24.2" customHeight="1">
      <c r="A381" s="35"/>
      <c r="B381" s="36"/>
      <c r="C381" s="256" t="s">
        <v>516</v>
      </c>
      <c r="D381" s="256" t="s">
        <v>396</v>
      </c>
      <c r="E381" s="257" t="s">
        <v>517</v>
      </c>
      <c r="F381" s="258" t="s">
        <v>518</v>
      </c>
      <c r="G381" s="259" t="s">
        <v>224</v>
      </c>
      <c r="H381" s="260">
        <v>1</v>
      </c>
      <c r="I381" s="261"/>
      <c r="J381" s="262">
        <f t="shared" si="15"/>
        <v>0</v>
      </c>
      <c r="K381" s="263"/>
      <c r="L381" s="264"/>
      <c r="M381" s="265" t="s">
        <v>1</v>
      </c>
      <c r="N381" s="266" t="s">
        <v>41</v>
      </c>
      <c r="O381" s="72"/>
      <c r="P381" s="220">
        <f t="shared" si="16"/>
        <v>0</v>
      </c>
      <c r="Q381" s="220">
        <v>4.0000000000000002E-4</v>
      </c>
      <c r="R381" s="220">
        <f t="shared" si="17"/>
        <v>4.0000000000000002E-4</v>
      </c>
      <c r="S381" s="220">
        <v>0</v>
      </c>
      <c r="T381" s="221">
        <f t="shared" si="18"/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2" t="s">
        <v>399</v>
      </c>
      <c r="AT381" s="222" t="s">
        <v>396</v>
      </c>
      <c r="AU381" s="222" t="s">
        <v>88</v>
      </c>
      <c r="AY381" s="17" t="s">
        <v>159</v>
      </c>
      <c r="BE381" s="118">
        <f t="shared" si="19"/>
        <v>0</v>
      </c>
      <c r="BF381" s="118">
        <f t="shared" si="20"/>
        <v>0</v>
      </c>
      <c r="BG381" s="118">
        <f t="shared" si="21"/>
        <v>0</v>
      </c>
      <c r="BH381" s="118">
        <f t="shared" si="22"/>
        <v>0</v>
      </c>
      <c r="BI381" s="118">
        <f t="shared" si="23"/>
        <v>0</v>
      </c>
      <c r="BJ381" s="17" t="s">
        <v>88</v>
      </c>
      <c r="BK381" s="118">
        <f t="shared" si="24"/>
        <v>0</v>
      </c>
      <c r="BL381" s="17" t="s">
        <v>315</v>
      </c>
      <c r="BM381" s="222" t="s">
        <v>519</v>
      </c>
    </row>
    <row r="382" spans="1:65" s="2" customFormat="1" ht="24.2" customHeight="1">
      <c r="A382" s="35"/>
      <c r="B382" s="36"/>
      <c r="C382" s="210" t="s">
        <v>520</v>
      </c>
      <c r="D382" s="210" t="s">
        <v>163</v>
      </c>
      <c r="E382" s="211" t="s">
        <v>521</v>
      </c>
      <c r="F382" s="212" t="s">
        <v>522</v>
      </c>
      <c r="G382" s="213" t="s">
        <v>305</v>
      </c>
      <c r="H382" s="214">
        <v>1.4999999999999999E-2</v>
      </c>
      <c r="I382" s="215"/>
      <c r="J382" s="216">
        <f t="shared" si="15"/>
        <v>0</v>
      </c>
      <c r="K382" s="217"/>
      <c r="L382" s="38"/>
      <c r="M382" s="218" t="s">
        <v>1</v>
      </c>
      <c r="N382" s="219" t="s">
        <v>41</v>
      </c>
      <c r="O382" s="72"/>
      <c r="P382" s="220">
        <f t="shared" si="16"/>
        <v>0</v>
      </c>
      <c r="Q382" s="220">
        <v>0</v>
      </c>
      <c r="R382" s="220">
        <f t="shared" si="17"/>
        <v>0</v>
      </c>
      <c r="S382" s="220">
        <v>0</v>
      </c>
      <c r="T382" s="221">
        <f t="shared" si="18"/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2" t="s">
        <v>315</v>
      </c>
      <c r="AT382" s="222" t="s">
        <v>163</v>
      </c>
      <c r="AU382" s="222" t="s">
        <v>88</v>
      </c>
      <c r="AY382" s="17" t="s">
        <v>159</v>
      </c>
      <c r="BE382" s="118">
        <f t="shared" si="19"/>
        <v>0</v>
      </c>
      <c r="BF382" s="118">
        <f t="shared" si="20"/>
        <v>0</v>
      </c>
      <c r="BG382" s="118">
        <f t="shared" si="21"/>
        <v>0</v>
      </c>
      <c r="BH382" s="118">
        <f t="shared" si="22"/>
        <v>0</v>
      </c>
      <c r="BI382" s="118">
        <f t="shared" si="23"/>
        <v>0</v>
      </c>
      <c r="BJ382" s="17" t="s">
        <v>88</v>
      </c>
      <c r="BK382" s="118">
        <f t="shared" si="24"/>
        <v>0</v>
      </c>
      <c r="BL382" s="17" t="s">
        <v>315</v>
      </c>
      <c r="BM382" s="222" t="s">
        <v>523</v>
      </c>
    </row>
    <row r="383" spans="1:65" s="2" customFormat="1" ht="24.2" customHeight="1">
      <c r="A383" s="35"/>
      <c r="B383" s="36"/>
      <c r="C383" s="210" t="s">
        <v>524</v>
      </c>
      <c r="D383" s="210" t="s">
        <v>163</v>
      </c>
      <c r="E383" s="211" t="s">
        <v>525</v>
      </c>
      <c r="F383" s="212" t="s">
        <v>526</v>
      </c>
      <c r="G383" s="213" t="s">
        <v>305</v>
      </c>
      <c r="H383" s="214">
        <v>1.4999999999999999E-2</v>
      </c>
      <c r="I383" s="215"/>
      <c r="J383" s="216">
        <f t="shared" si="15"/>
        <v>0</v>
      </c>
      <c r="K383" s="217"/>
      <c r="L383" s="38"/>
      <c r="M383" s="218" t="s">
        <v>1</v>
      </c>
      <c r="N383" s="219" t="s">
        <v>41</v>
      </c>
      <c r="O383" s="72"/>
      <c r="P383" s="220">
        <f t="shared" si="16"/>
        <v>0</v>
      </c>
      <c r="Q383" s="220">
        <v>0</v>
      </c>
      <c r="R383" s="220">
        <f t="shared" si="17"/>
        <v>0</v>
      </c>
      <c r="S383" s="220">
        <v>0</v>
      </c>
      <c r="T383" s="221">
        <f t="shared" si="18"/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2" t="s">
        <v>315</v>
      </c>
      <c r="AT383" s="222" t="s">
        <v>163</v>
      </c>
      <c r="AU383" s="222" t="s">
        <v>88</v>
      </c>
      <c r="AY383" s="17" t="s">
        <v>159</v>
      </c>
      <c r="BE383" s="118">
        <f t="shared" si="19"/>
        <v>0</v>
      </c>
      <c r="BF383" s="118">
        <f t="shared" si="20"/>
        <v>0</v>
      </c>
      <c r="BG383" s="118">
        <f t="shared" si="21"/>
        <v>0</v>
      </c>
      <c r="BH383" s="118">
        <f t="shared" si="22"/>
        <v>0</v>
      </c>
      <c r="BI383" s="118">
        <f t="shared" si="23"/>
        <v>0</v>
      </c>
      <c r="BJ383" s="17" t="s">
        <v>88</v>
      </c>
      <c r="BK383" s="118">
        <f t="shared" si="24"/>
        <v>0</v>
      </c>
      <c r="BL383" s="17" t="s">
        <v>315</v>
      </c>
      <c r="BM383" s="222" t="s">
        <v>527</v>
      </c>
    </row>
    <row r="384" spans="1:65" s="2" customFormat="1" ht="24.2" customHeight="1">
      <c r="A384" s="35"/>
      <c r="B384" s="36"/>
      <c r="C384" s="210" t="s">
        <v>528</v>
      </c>
      <c r="D384" s="210" t="s">
        <v>163</v>
      </c>
      <c r="E384" s="211" t="s">
        <v>529</v>
      </c>
      <c r="F384" s="212" t="s">
        <v>530</v>
      </c>
      <c r="G384" s="213" t="s">
        <v>305</v>
      </c>
      <c r="H384" s="214">
        <v>1.4999999999999999E-2</v>
      </c>
      <c r="I384" s="215"/>
      <c r="J384" s="216">
        <f t="shared" si="15"/>
        <v>0</v>
      </c>
      <c r="K384" s="217"/>
      <c r="L384" s="38"/>
      <c r="M384" s="218" t="s">
        <v>1</v>
      </c>
      <c r="N384" s="219" t="s">
        <v>41</v>
      </c>
      <c r="O384" s="72"/>
      <c r="P384" s="220">
        <f t="shared" si="16"/>
        <v>0</v>
      </c>
      <c r="Q384" s="220">
        <v>0</v>
      </c>
      <c r="R384" s="220">
        <f t="shared" si="17"/>
        <v>0</v>
      </c>
      <c r="S384" s="220">
        <v>0</v>
      </c>
      <c r="T384" s="221">
        <f t="shared" si="18"/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2" t="s">
        <v>315</v>
      </c>
      <c r="AT384" s="222" t="s">
        <v>163</v>
      </c>
      <c r="AU384" s="222" t="s">
        <v>88</v>
      </c>
      <c r="AY384" s="17" t="s">
        <v>159</v>
      </c>
      <c r="BE384" s="118">
        <f t="shared" si="19"/>
        <v>0</v>
      </c>
      <c r="BF384" s="118">
        <f t="shared" si="20"/>
        <v>0</v>
      </c>
      <c r="BG384" s="118">
        <f t="shared" si="21"/>
        <v>0</v>
      </c>
      <c r="BH384" s="118">
        <f t="shared" si="22"/>
        <v>0</v>
      </c>
      <c r="BI384" s="118">
        <f t="shared" si="23"/>
        <v>0</v>
      </c>
      <c r="BJ384" s="17" t="s">
        <v>88</v>
      </c>
      <c r="BK384" s="118">
        <f t="shared" si="24"/>
        <v>0</v>
      </c>
      <c r="BL384" s="17" t="s">
        <v>315</v>
      </c>
      <c r="BM384" s="222" t="s">
        <v>531</v>
      </c>
    </row>
    <row r="385" spans="1:65" s="12" customFormat="1" ht="22.9" customHeight="1">
      <c r="B385" s="194"/>
      <c r="C385" s="195"/>
      <c r="D385" s="196" t="s">
        <v>74</v>
      </c>
      <c r="E385" s="208" t="s">
        <v>532</v>
      </c>
      <c r="F385" s="208" t="s">
        <v>533</v>
      </c>
      <c r="G385" s="195"/>
      <c r="H385" s="195"/>
      <c r="I385" s="198"/>
      <c r="J385" s="209">
        <f>BK385</f>
        <v>0</v>
      </c>
      <c r="K385" s="195"/>
      <c r="L385" s="200"/>
      <c r="M385" s="201"/>
      <c r="N385" s="202"/>
      <c r="O385" s="202"/>
      <c r="P385" s="203">
        <f>SUM(P386:P398)</f>
        <v>0</v>
      </c>
      <c r="Q385" s="202"/>
      <c r="R385" s="203">
        <f>SUM(R386:R398)</f>
        <v>5.0000000000000002E-5</v>
      </c>
      <c r="S385" s="202"/>
      <c r="T385" s="204">
        <f>SUM(T386:T398)</f>
        <v>1.235E-2</v>
      </c>
      <c r="AR385" s="205" t="s">
        <v>88</v>
      </c>
      <c r="AT385" s="206" t="s">
        <v>74</v>
      </c>
      <c r="AU385" s="206" t="s">
        <v>82</v>
      </c>
      <c r="AY385" s="205" t="s">
        <v>159</v>
      </c>
      <c r="BK385" s="207">
        <f>SUM(BK386:BK398)</f>
        <v>0</v>
      </c>
    </row>
    <row r="386" spans="1:65" s="2" customFormat="1" ht="24.2" customHeight="1">
      <c r="A386" s="35"/>
      <c r="B386" s="36"/>
      <c r="C386" s="210" t="s">
        <v>534</v>
      </c>
      <c r="D386" s="210" t="s">
        <v>163</v>
      </c>
      <c r="E386" s="211" t="s">
        <v>535</v>
      </c>
      <c r="F386" s="212" t="s">
        <v>536</v>
      </c>
      <c r="G386" s="213" t="s">
        <v>224</v>
      </c>
      <c r="H386" s="214">
        <v>8</v>
      </c>
      <c r="I386" s="215"/>
      <c r="J386" s="216">
        <f>ROUND(I386*H386,2)</f>
        <v>0</v>
      </c>
      <c r="K386" s="217"/>
      <c r="L386" s="38"/>
      <c r="M386" s="218" t="s">
        <v>1</v>
      </c>
      <c r="N386" s="219" t="s">
        <v>41</v>
      </c>
      <c r="O386" s="72"/>
      <c r="P386" s="220">
        <f>O386*H386</f>
        <v>0</v>
      </c>
      <c r="Q386" s="220">
        <v>0</v>
      </c>
      <c r="R386" s="220">
        <f>Q386*H386</f>
        <v>0</v>
      </c>
      <c r="S386" s="220">
        <v>0</v>
      </c>
      <c r="T386" s="221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2" t="s">
        <v>315</v>
      </c>
      <c r="AT386" s="222" t="s">
        <v>163</v>
      </c>
      <c r="AU386" s="222" t="s">
        <v>88</v>
      </c>
      <c r="AY386" s="17" t="s">
        <v>159</v>
      </c>
      <c r="BE386" s="118">
        <f>IF(N386="základní",J386,0)</f>
        <v>0</v>
      </c>
      <c r="BF386" s="118">
        <f>IF(N386="snížená",J386,0)</f>
        <v>0</v>
      </c>
      <c r="BG386" s="118">
        <f>IF(N386="zákl. přenesená",J386,0)</f>
        <v>0</v>
      </c>
      <c r="BH386" s="118">
        <f>IF(N386="sníž. přenesená",J386,0)</f>
        <v>0</v>
      </c>
      <c r="BI386" s="118">
        <f>IF(N386="nulová",J386,0)</f>
        <v>0</v>
      </c>
      <c r="BJ386" s="17" t="s">
        <v>88</v>
      </c>
      <c r="BK386" s="118">
        <f>ROUND(I386*H386,2)</f>
        <v>0</v>
      </c>
      <c r="BL386" s="17" t="s">
        <v>315</v>
      </c>
      <c r="BM386" s="222" t="s">
        <v>537</v>
      </c>
    </row>
    <row r="387" spans="1:65" s="2" customFormat="1" ht="24.2" customHeight="1">
      <c r="A387" s="35"/>
      <c r="B387" s="36"/>
      <c r="C387" s="210" t="s">
        <v>538</v>
      </c>
      <c r="D387" s="210" t="s">
        <v>163</v>
      </c>
      <c r="E387" s="211" t="s">
        <v>539</v>
      </c>
      <c r="F387" s="212" t="s">
        <v>540</v>
      </c>
      <c r="G387" s="213" t="s">
        <v>224</v>
      </c>
      <c r="H387" s="214">
        <v>1</v>
      </c>
      <c r="I387" s="215"/>
      <c r="J387" s="216">
        <f>ROUND(I387*H387,2)</f>
        <v>0</v>
      </c>
      <c r="K387" s="217"/>
      <c r="L387" s="38"/>
      <c r="M387" s="218" t="s">
        <v>1</v>
      </c>
      <c r="N387" s="219" t="s">
        <v>41</v>
      </c>
      <c r="O387" s="72"/>
      <c r="P387" s="220">
        <f>O387*H387</f>
        <v>0</v>
      </c>
      <c r="Q387" s="220">
        <v>0</v>
      </c>
      <c r="R387" s="220">
        <f>Q387*H387</f>
        <v>0</v>
      </c>
      <c r="S387" s="220">
        <v>0</v>
      </c>
      <c r="T387" s="221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2" t="s">
        <v>315</v>
      </c>
      <c r="AT387" s="222" t="s">
        <v>163</v>
      </c>
      <c r="AU387" s="222" t="s">
        <v>88</v>
      </c>
      <c r="AY387" s="17" t="s">
        <v>159</v>
      </c>
      <c r="BE387" s="118">
        <f>IF(N387="základní",J387,0)</f>
        <v>0</v>
      </c>
      <c r="BF387" s="118">
        <f>IF(N387="snížená",J387,0)</f>
        <v>0</v>
      </c>
      <c r="BG387" s="118">
        <f>IF(N387="zákl. přenesená",J387,0)</f>
        <v>0</v>
      </c>
      <c r="BH387" s="118">
        <f>IF(N387="sníž. přenesená",J387,0)</f>
        <v>0</v>
      </c>
      <c r="BI387" s="118">
        <f>IF(N387="nulová",J387,0)</f>
        <v>0</v>
      </c>
      <c r="BJ387" s="17" t="s">
        <v>88</v>
      </c>
      <c r="BK387" s="118">
        <f>ROUND(I387*H387,2)</f>
        <v>0</v>
      </c>
      <c r="BL387" s="17" t="s">
        <v>315</v>
      </c>
      <c r="BM387" s="222" t="s">
        <v>541</v>
      </c>
    </row>
    <row r="388" spans="1:65" s="13" customFormat="1" ht="11.25">
      <c r="B388" s="223"/>
      <c r="C388" s="224"/>
      <c r="D388" s="225" t="s">
        <v>169</v>
      </c>
      <c r="E388" s="226" t="s">
        <v>1</v>
      </c>
      <c r="F388" s="227" t="s">
        <v>227</v>
      </c>
      <c r="G388" s="224"/>
      <c r="H388" s="226" t="s">
        <v>1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AT388" s="233" t="s">
        <v>169</v>
      </c>
      <c r="AU388" s="233" t="s">
        <v>88</v>
      </c>
      <c r="AV388" s="13" t="s">
        <v>82</v>
      </c>
      <c r="AW388" s="13" t="s">
        <v>30</v>
      </c>
      <c r="AX388" s="13" t="s">
        <v>75</v>
      </c>
      <c r="AY388" s="233" t="s">
        <v>159</v>
      </c>
    </row>
    <row r="389" spans="1:65" s="14" customFormat="1" ht="11.25">
      <c r="B389" s="234"/>
      <c r="C389" s="235"/>
      <c r="D389" s="225" t="s">
        <v>169</v>
      </c>
      <c r="E389" s="236" t="s">
        <v>1</v>
      </c>
      <c r="F389" s="237" t="s">
        <v>82</v>
      </c>
      <c r="G389" s="235"/>
      <c r="H389" s="238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AT389" s="244" t="s">
        <v>169</v>
      </c>
      <c r="AU389" s="244" t="s">
        <v>88</v>
      </c>
      <c r="AV389" s="14" t="s">
        <v>88</v>
      </c>
      <c r="AW389" s="14" t="s">
        <v>30</v>
      </c>
      <c r="AX389" s="14" t="s">
        <v>82</v>
      </c>
      <c r="AY389" s="244" t="s">
        <v>159</v>
      </c>
    </row>
    <row r="390" spans="1:65" s="2" customFormat="1" ht="24.2" customHeight="1">
      <c r="A390" s="35"/>
      <c r="B390" s="36"/>
      <c r="C390" s="210" t="s">
        <v>542</v>
      </c>
      <c r="D390" s="210" t="s">
        <v>163</v>
      </c>
      <c r="E390" s="211" t="s">
        <v>543</v>
      </c>
      <c r="F390" s="212" t="s">
        <v>544</v>
      </c>
      <c r="G390" s="213" t="s">
        <v>224</v>
      </c>
      <c r="H390" s="214">
        <v>1</v>
      </c>
      <c r="I390" s="215"/>
      <c r="J390" s="216">
        <f>ROUND(I390*H390,2)</f>
        <v>0</v>
      </c>
      <c r="K390" s="217"/>
      <c r="L390" s="38"/>
      <c r="M390" s="218" t="s">
        <v>1</v>
      </c>
      <c r="N390" s="219" t="s">
        <v>41</v>
      </c>
      <c r="O390" s="72"/>
      <c r="P390" s="220">
        <f>O390*H390</f>
        <v>0</v>
      </c>
      <c r="Q390" s="220">
        <v>5.0000000000000002E-5</v>
      </c>
      <c r="R390" s="220">
        <f>Q390*H390</f>
        <v>5.0000000000000002E-5</v>
      </c>
      <c r="S390" s="220">
        <v>1.235E-2</v>
      </c>
      <c r="T390" s="221">
        <f>S390*H390</f>
        <v>1.235E-2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2" t="s">
        <v>315</v>
      </c>
      <c r="AT390" s="222" t="s">
        <v>163</v>
      </c>
      <c r="AU390" s="222" t="s">
        <v>88</v>
      </c>
      <c r="AY390" s="17" t="s">
        <v>159</v>
      </c>
      <c r="BE390" s="118">
        <f>IF(N390="základní",J390,0)</f>
        <v>0</v>
      </c>
      <c r="BF390" s="118">
        <f>IF(N390="snížená",J390,0)</f>
        <v>0</v>
      </c>
      <c r="BG390" s="118">
        <f>IF(N390="zákl. přenesená",J390,0)</f>
        <v>0</v>
      </c>
      <c r="BH390" s="118">
        <f>IF(N390="sníž. přenesená",J390,0)</f>
        <v>0</v>
      </c>
      <c r="BI390" s="118">
        <f>IF(N390="nulová",J390,0)</f>
        <v>0</v>
      </c>
      <c r="BJ390" s="17" t="s">
        <v>88</v>
      </c>
      <c r="BK390" s="118">
        <f>ROUND(I390*H390,2)</f>
        <v>0</v>
      </c>
      <c r="BL390" s="17" t="s">
        <v>315</v>
      </c>
      <c r="BM390" s="222" t="s">
        <v>545</v>
      </c>
    </row>
    <row r="391" spans="1:65" s="13" customFormat="1" ht="11.25">
      <c r="B391" s="223"/>
      <c r="C391" s="224"/>
      <c r="D391" s="225" t="s">
        <v>169</v>
      </c>
      <c r="E391" s="226" t="s">
        <v>1</v>
      </c>
      <c r="F391" s="227" t="s">
        <v>227</v>
      </c>
      <c r="G391" s="224"/>
      <c r="H391" s="226" t="s">
        <v>1</v>
      </c>
      <c r="I391" s="228"/>
      <c r="J391" s="224"/>
      <c r="K391" s="224"/>
      <c r="L391" s="229"/>
      <c r="M391" s="230"/>
      <c r="N391" s="231"/>
      <c r="O391" s="231"/>
      <c r="P391" s="231"/>
      <c r="Q391" s="231"/>
      <c r="R391" s="231"/>
      <c r="S391" s="231"/>
      <c r="T391" s="232"/>
      <c r="AT391" s="233" t="s">
        <v>169</v>
      </c>
      <c r="AU391" s="233" t="s">
        <v>88</v>
      </c>
      <c r="AV391" s="13" t="s">
        <v>82</v>
      </c>
      <c r="AW391" s="13" t="s">
        <v>30</v>
      </c>
      <c r="AX391" s="13" t="s">
        <v>75</v>
      </c>
      <c r="AY391" s="233" t="s">
        <v>159</v>
      </c>
    </row>
    <row r="392" spans="1:65" s="14" customFormat="1" ht="11.25">
      <c r="B392" s="234"/>
      <c r="C392" s="235"/>
      <c r="D392" s="225" t="s">
        <v>169</v>
      </c>
      <c r="E392" s="236" t="s">
        <v>1</v>
      </c>
      <c r="F392" s="237" t="s">
        <v>82</v>
      </c>
      <c r="G392" s="235"/>
      <c r="H392" s="238">
        <v>1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AT392" s="244" t="s">
        <v>169</v>
      </c>
      <c r="AU392" s="244" t="s">
        <v>88</v>
      </c>
      <c r="AV392" s="14" t="s">
        <v>88</v>
      </c>
      <c r="AW392" s="14" t="s">
        <v>30</v>
      </c>
      <c r="AX392" s="14" t="s">
        <v>82</v>
      </c>
      <c r="AY392" s="244" t="s">
        <v>159</v>
      </c>
    </row>
    <row r="393" spans="1:65" s="2" customFormat="1" ht="14.45" customHeight="1">
      <c r="A393" s="35"/>
      <c r="B393" s="36"/>
      <c r="C393" s="210" t="s">
        <v>546</v>
      </c>
      <c r="D393" s="210" t="s">
        <v>163</v>
      </c>
      <c r="E393" s="211" t="s">
        <v>547</v>
      </c>
      <c r="F393" s="212" t="s">
        <v>548</v>
      </c>
      <c r="G393" s="213" t="s">
        <v>166</v>
      </c>
      <c r="H393" s="214">
        <v>11.379</v>
      </c>
      <c r="I393" s="215"/>
      <c r="J393" s="216">
        <f>ROUND(I393*H393,2)</f>
        <v>0</v>
      </c>
      <c r="K393" s="217"/>
      <c r="L393" s="38"/>
      <c r="M393" s="218" t="s">
        <v>1</v>
      </c>
      <c r="N393" s="219" t="s">
        <v>41</v>
      </c>
      <c r="O393" s="72"/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2" t="s">
        <v>315</v>
      </c>
      <c r="AT393" s="222" t="s">
        <v>163</v>
      </c>
      <c r="AU393" s="222" t="s">
        <v>88</v>
      </c>
      <c r="AY393" s="17" t="s">
        <v>159</v>
      </c>
      <c r="BE393" s="118">
        <f>IF(N393="základní",J393,0)</f>
        <v>0</v>
      </c>
      <c r="BF393" s="118">
        <f>IF(N393="snížená",J393,0)</f>
        <v>0</v>
      </c>
      <c r="BG393" s="118">
        <f>IF(N393="zákl. přenesená",J393,0)</f>
        <v>0</v>
      </c>
      <c r="BH393" s="118">
        <f>IF(N393="sníž. přenesená",J393,0)</f>
        <v>0</v>
      </c>
      <c r="BI393" s="118">
        <f>IF(N393="nulová",J393,0)</f>
        <v>0</v>
      </c>
      <c r="BJ393" s="17" t="s">
        <v>88</v>
      </c>
      <c r="BK393" s="118">
        <f>ROUND(I393*H393,2)</f>
        <v>0</v>
      </c>
      <c r="BL393" s="17" t="s">
        <v>315</v>
      </c>
      <c r="BM393" s="222" t="s">
        <v>549</v>
      </c>
    </row>
    <row r="394" spans="1:65" s="14" customFormat="1" ht="22.5">
      <c r="B394" s="234"/>
      <c r="C394" s="235"/>
      <c r="D394" s="225" t="s">
        <v>169</v>
      </c>
      <c r="E394" s="236" t="s">
        <v>1</v>
      </c>
      <c r="F394" s="237" t="s">
        <v>550</v>
      </c>
      <c r="G394" s="235"/>
      <c r="H394" s="238">
        <v>11.379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AT394" s="244" t="s">
        <v>169</v>
      </c>
      <c r="AU394" s="244" t="s">
        <v>88</v>
      </c>
      <c r="AV394" s="14" t="s">
        <v>88</v>
      </c>
      <c r="AW394" s="14" t="s">
        <v>30</v>
      </c>
      <c r="AX394" s="14" t="s">
        <v>82</v>
      </c>
      <c r="AY394" s="244" t="s">
        <v>159</v>
      </c>
    </row>
    <row r="395" spans="1:65" s="2" customFormat="1" ht="14.45" customHeight="1">
      <c r="A395" s="35"/>
      <c r="B395" s="36"/>
      <c r="C395" s="210" t="s">
        <v>551</v>
      </c>
      <c r="D395" s="210" t="s">
        <v>163</v>
      </c>
      <c r="E395" s="211" t="s">
        <v>552</v>
      </c>
      <c r="F395" s="212" t="s">
        <v>553</v>
      </c>
      <c r="G395" s="213" t="s">
        <v>166</v>
      </c>
      <c r="H395" s="214">
        <v>11.379</v>
      </c>
      <c r="I395" s="215"/>
      <c r="J395" s="216">
        <f>ROUND(I395*H395,2)</f>
        <v>0</v>
      </c>
      <c r="K395" s="217"/>
      <c r="L395" s="38"/>
      <c r="M395" s="218" t="s">
        <v>1</v>
      </c>
      <c r="N395" s="219" t="s">
        <v>41</v>
      </c>
      <c r="O395" s="72"/>
      <c r="P395" s="220">
        <f>O395*H395</f>
        <v>0</v>
      </c>
      <c r="Q395" s="220">
        <v>0</v>
      </c>
      <c r="R395" s="220">
        <f>Q395*H395</f>
        <v>0</v>
      </c>
      <c r="S395" s="220">
        <v>0</v>
      </c>
      <c r="T395" s="221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2" t="s">
        <v>315</v>
      </c>
      <c r="AT395" s="222" t="s">
        <v>163</v>
      </c>
      <c r="AU395" s="222" t="s">
        <v>88</v>
      </c>
      <c r="AY395" s="17" t="s">
        <v>159</v>
      </c>
      <c r="BE395" s="118">
        <f>IF(N395="základní",J395,0)</f>
        <v>0</v>
      </c>
      <c r="BF395" s="118">
        <f>IF(N395="snížená",J395,0)</f>
        <v>0</v>
      </c>
      <c r="BG395" s="118">
        <f>IF(N395="zákl. přenesená",J395,0)</f>
        <v>0</v>
      </c>
      <c r="BH395" s="118">
        <f>IF(N395="sníž. přenesená",J395,0)</f>
        <v>0</v>
      </c>
      <c r="BI395" s="118">
        <f>IF(N395="nulová",J395,0)</f>
        <v>0</v>
      </c>
      <c r="BJ395" s="17" t="s">
        <v>88</v>
      </c>
      <c r="BK395" s="118">
        <f>ROUND(I395*H395,2)</f>
        <v>0</v>
      </c>
      <c r="BL395" s="17" t="s">
        <v>315</v>
      </c>
      <c r="BM395" s="222" t="s">
        <v>554</v>
      </c>
    </row>
    <row r="396" spans="1:65" s="14" customFormat="1" ht="22.5">
      <c r="B396" s="234"/>
      <c r="C396" s="235"/>
      <c r="D396" s="225" t="s">
        <v>169</v>
      </c>
      <c r="E396" s="236" t="s">
        <v>1</v>
      </c>
      <c r="F396" s="237" t="s">
        <v>550</v>
      </c>
      <c r="G396" s="235"/>
      <c r="H396" s="238">
        <v>11.379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AT396" s="244" t="s">
        <v>169</v>
      </c>
      <c r="AU396" s="244" t="s">
        <v>88</v>
      </c>
      <c r="AV396" s="14" t="s">
        <v>88</v>
      </c>
      <c r="AW396" s="14" t="s">
        <v>30</v>
      </c>
      <c r="AX396" s="14" t="s">
        <v>82</v>
      </c>
      <c r="AY396" s="244" t="s">
        <v>159</v>
      </c>
    </row>
    <row r="397" spans="1:65" s="2" customFormat="1" ht="24.2" customHeight="1">
      <c r="A397" s="35"/>
      <c r="B397" s="36"/>
      <c r="C397" s="210" t="s">
        <v>555</v>
      </c>
      <c r="D397" s="210" t="s">
        <v>163</v>
      </c>
      <c r="E397" s="211" t="s">
        <v>556</v>
      </c>
      <c r="F397" s="212" t="s">
        <v>557</v>
      </c>
      <c r="G397" s="213" t="s">
        <v>305</v>
      </c>
      <c r="H397" s="214">
        <v>0</v>
      </c>
      <c r="I397" s="215"/>
      <c r="J397" s="216">
        <f>ROUND(I397*H397,2)</f>
        <v>0</v>
      </c>
      <c r="K397" s="217"/>
      <c r="L397" s="38"/>
      <c r="M397" s="218" t="s">
        <v>1</v>
      </c>
      <c r="N397" s="219" t="s">
        <v>41</v>
      </c>
      <c r="O397" s="72"/>
      <c r="P397" s="220">
        <f>O397*H397</f>
        <v>0</v>
      </c>
      <c r="Q397" s="220">
        <v>0</v>
      </c>
      <c r="R397" s="220">
        <f>Q397*H397</f>
        <v>0</v>
      </c>
      <c r="S397" s="220">
        <v>0</v>
      </c>
      <c r="T397" s="221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2" t="s">
        <v>315</v>
      </c>
      <c r="AT397" s="222" t="s">
        <v>163</v>
      </c>
      <c r="AU397" s="222" t="s">
        <v>88</v>
      </c>
      <c r="AY397" s="17" t="s">
        <v>159</v>
      </c>
      <c r="BE397" s="118">
        <f>IF(N397="základní",J397,0)</f>
        <v>0</v>
      </c>
      <c r="BF397" s="118">
        <f>IF(N397="snížená",J397,0)</f>
        <v>0</v>
      </c>
      <c r="BG397" s="118">
        <f>IF(N397="zákl. přenesená",J397,0)</f>
        <v>0</v>
      </c>
      <c r="BH397" s="118">
        <f>IF(N397="sníž. přenesená",J397,0)</f>
        <v>0</v>
      </c>
      <c r="BI397" s="118">
        <f>IF(N397="nulová",J397,0)</f>
        <v>0</v>
      </c>
      <c r="BJ397" s="17" t="s">
        <v>88</v>
      </c>
      <c r="BK397" s="118">
        <f>ROUND(I397*H397,2)</f>
        <v>0</v>
      </c>
      <c r="BL397" s="17" t="s">
        <v>315</v>
      </c>
      <c r="BM397" s="222" t="s">
        <v>558</v>
      </c>
    </row>
    <row r="398" spans="1:65" s="2" customFormat="1" ht="24.2" customHeight="1">
      <c r="A398" s="35"/>
      <c r="B398" s="36"/>
      <c r="C398" s="210" t="s">
        <v>559</v>
      </c>
      <c r="D398" s="210" t="s">
        <v>163</v>
      </c>
      <c r="E398" s="211" t="s">
        <v>560</v>
      </c>
      <c r="F398" s="212" t="s">
        <v>561</v>
      </c>
      <c r="G398" s="213" t="s">
        <v>305</v>
      </c>
      <c r="H398" s="214">
        <v>0</v>
      </c>
      <c r="I398" s="215"/>
      <c r="J398" s="216">
        <f>ROUND(I398*H398,2)</f>
        <v>0</v>
      </c>
      <c r="K398" s="217"/>
      <c r="L398" s="38"/>
      <c r="M398" s="218" t="s">
        <v>1</v>
      </c>
      <c r="N398" s="219" t="s">
        <v>41</v>
      </c>
      <c r="O398" s="72"/>
      <c r="P398" s="220">
        <f>O398*H398</f>
        <v>0</v>
      </c>
      <c r="Q398" s="220">
        <v>0</v>
      </c>
      <c r="R398" s="220">
        <f>Q398*H398</f>
        <v>0</v>
      </c>
      <c r="S398" s="220">
        <v>0</v>
      </c>
      <c r="T398" s="221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2" t="s">
        <v>315</v>
      </c>
      <c r="AT398" s="222" t="s">
        <v>163</v>
      </c>
      <c r="AU398" s="222" t="s">
        <v>88</v>
      </c>
      <c r="AY398" s="17" t="s">
        <v>159</v>
      </c>
      <c r="BE398" s="118">
        <f>IF(N398="základní",J398,0)</f>
        <v>0</v>
      </c>
      <c r="BF398" s="118">
        <f>IF(N398="snížená",J398,0)</f>
        <v>0</v>
      </c>
      <c r="BG398" s="118">
        <f>IF(N398="zákl. přenesená",J398,0)</f>
        <v>0</v>
      </c>
      <c r="BH398" s="118">
        <f>IF(N398="sníž. přenesená",J398,0)</f>
        <v>0</v>
      </c>
      <c r="BI398" s="118">
        <f>IF(N398="nulová",J398,0)</f>
        <v>0</v>
      </c>
      <c r="BJ398" s="17" t="s">
        <v>88</v>
      </c>
      <c r="BK398" s="118">
        <f>ROUND(I398*H398,2)</f>
        <v>0</v>
      </c>
      <c r="BL398" s="17" t="s">
        <v>315</v>
      </c>
      <c r="BM398" s="222" t="s">
        <v>562</v>
      </c>
    </row>
    <row r="399" spans="1:65" s="12" customFormat="1" ht="22.9" customHeight="1">
      <c r="B399" s="194"/>
      <c r="C399" s="195"/>
      <c r="D399" s="196" t="s">
        <v>74</v>
      </c>
      <c r="E399" s="208" t="s">
        <v>563</v>
      </c>
      <c r="F399" s="208" t="s">
        <v>564</v>
      </c>
      <c r="G399" s="195"/>
      <c r="H399" s="195"/>
      <c r="I399" s="198"/>
      <c r="J399" s="209">
        <f>BK399</f>
        <v>0</v>
      </c>
      <c r="K399" s="195"/>
      <c r="L399" s="200"/>
      <c r="M399" s="201"/>
      <c r="N399" s="202"/>
      <c r="O399" s="202"/>
      <c r="P399" s="203">
        <f>SUM(P400:P544)</f>
        <v>0</v>
      </c>
      <c r="Q399" s="202"/>
      <c r="R399" s="203">
        <f>SUM(R400:R544)</f>
        <v>0.13615000000000002</v>
      </c>
      <c r="S399" s="202"/>
      <c r="T399" s="204">
        <f>SUM(T400:T544)</f>
        <v>9.9890000000000014E-3</v>
      </c>
      <c r="AR399" s="205" t="s">
        <v>88</v>
      </c>
      <c r="AT399" s="206" t="s">
        <v>74</v>
      </c>
      <c r="AU399" s="206" t="s">
        <v>82</v>
      </c>
      <c r="AY399" s="205" t="s">
        <v>159</v>
      </c>
      <c r="BK399" s="207">
        <f>SUM(BK400:BK544)</f>
        <v>0</v>
      </c>
    </row>
    <row r="400" spans="1:65" s="2" customFormat="1" ht="14.45" customHeight="1">
      <c r="A400" s="35"/>
      <c r="B400" s="36"/>
      <c r="C400" s="210" t="s">
        <v>565</v>
      </c>
      <c r="D400" s="210" t="s">
        <v>163</v>
      </c>
      <c r="E400" s="211" t="s">
        <v>566</v>
      </c>
      <c r="F400" s="212" t="s">
        <v>567</v>
      </c>
      <c r="G400" s="213" t="s">
        <v>568</v>
      </c>
      <c r="H400" s="214">
        <v>1</v>
      </c>
      <c r="I400" s="215"/>
      <c r="J400" s="216">
        <f>ROUND(I400*H400,2)</f>
        <v>0</v>
      </c>
      <c r="K400" s="217"/>
      <c r="L400" s="38"/>
      <c r="M400" s="218" t="s">
        <v>1</v>
      </c>
      <c r="N400" s="219" t="s">
        <v>41</v>
      </c>
      <c r="O400" s="72"/>
      <c r="P400" s="220">
        <f>O400*H400</f>
        <v>0</v>
      </c>
      <c r="Q400" s="220">
        <v>0</v>
      </c>
      <c r="R400" s="220">
        <f>Q400*H400</f>
        <v>0</v>
      </c>
      <c r="S400" s="220">
        <v>0</v>
      </c>
      <c r="T400" s="221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2" t="s">
        <v>315</v>
      </c>
      <c r="AT400" s="222" t="s">
        <v>163</v>
      </c>
      <c r="AU400" s="222" t="s">
        <v>88</v>
      </c>
      <c r="AY400" s="17" t="s">
        <v>159</v>
      </c>
      <c r="BE400" s="118">
        <f>IF(N400="základní",J400,0)</f>
        <v>0</v>
      </c>
      <c r="BF400" s="118">
        <f>IF(N400="snížená",J400,0)</f>
        <v>0</v>
      </c>
      <c r="BG400" s="118">
        <f>IF(N400="zákl. přenesená",J400,0)</f>
        <v>0</v>
      </c>
      <c r="BH400" s="118">
        <f>IF(N400="sníž. přenesená",J400,0)</f>
        <v>0</v>
      </c>
      <c r="BI400" s="118">
        <f>IF(N400="nulová",J400,0)</f>
        <v>0</v>
      </c>
      <c r="BJ400" s="17" t="s">
        <v>88</v>
      </c>
      <c r="BK400" s="118">
        <f>ROUND(I400*H400,2)</f>
        <v>0</v>
      </c>
      <c r="BL400" s="17" t="s">
        <v>315</v>
      </c>
      <c r="BM400" s="222" t="s">
        <v>569</v>
      </c>
    </row>
    <row r="401" spans="1:65" s="2" customFormat="1" ht="24.2" customHeight="1">
      <c r="A401" s="35"/>
      <c r="B401" s="36"/>
      <c r="C401" s="210" t="s">
        <v>570</v>
      </c>
      <c r="D401" s="210" t="s">
        <v>163</v>
      </c>
      <c r="E401" s="211" t="s">
        <v>571</v>
      </c>
      <c r="F401" s="212" t="s">
        <v>572</v>
      </c>
      <c r="G401" s="213" t="s">
        <v>284</v>
      </c>
      <c r="H401" s="214">
        <v>35.700000000000003</v>
      </c>
      <c r="I401" s="215"/>
      <c r="J401" s="216">
        <f>ROUND(I401*H401,2)</f>
        <v>0</v>
      </c>
      <c r="K401" s="217"/>
      <c r="L401" s="38"/>
      <c r="M401" s="218" t="s">
        <v>1</v>
      </c>
      <c r="N401" s="219" t="s">
        <v>41</v>
      </c>
      <c r="O401" s="72"/>
      <c r="P401" s="220">
        <f>O401*H401</f>
        <v>0</v>
      </c>
      <c r="Q401" s="220">
        <v>0</v>
      </c>
      <c r="R401" s="220">
        <f>Q401*H401</f>
        <v>0</v>
      </c>
      <c r="S401" s="220">
        <v>0</v>
      </c>
      <c r="T401" s="221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2" t="s">
        <v>315</v>
      </c>
      <c r="AT401" s="222" t="s">
        <v>163</v>
      </c>
      <c r="AU401" s="222" t="s">
        <v>88</v>
      </c>
      <c r="AY401" s="17" t="s">
        <v>159</v>
      </c>
      <c r="BE401" s="118">
        <f>IF(N401="základní",J401,0)</f>
        <v>0</v>
      </c>
      <c r="BF401" s="118">
        <f>IF(N401="snížená",J401,0)</f>
        <v>0</v>
      </c>
      <c r="BG401" s="118">
        <f>IF(N401="zákl. přenesená",J401,0)</f>
        <v>0</v>
      </c>
      <c r="BH401" s="118">
        <f>IF(N401="sníž. přenesená",J401,0)</f>
        <v>0</v>
      </c>
      <c r="BI401" s="118">
        <f>IF(N401="nulová",J401,0)</f>
        <v>0</v>
      </c>
      <c r="BJ401" s="17" t="s">
        <v>88</v>
      </c>
      <c r="BK401" s="118">
        <f>ROUND(I401*H401,2)</f>
        <v>0</v>
      </c>
      <c r="BL401" s="17" t="s">
        <v>315</v>
      </c>
      <c r="BM401" s="222" t="s">
        <v>573</v>
      </c>
    </row>
    <row r="402" spans="1:65" s="13" customFormat="1" ht="11.25">
      <c r="B402" s="223"/>
      <c r="C402" s="224"/>
      <c r="D402" s="225" t="s">
        <v>169</v>
      </c>
      <c r="E402" s="226" t="s">
        <v>1</v>
      </c>
      <c r="F402" s="227" t="s">
        <v>574</v>
      </c>
      <c r="G402" s="224"/>
      <c r="H402" s="226" t="s">
        <v>1</v>
      </c>
      <c r="I402" s="228"/>
      <c r="J402" s="224"/>
      <c r="K402" s="224"/>
      <c r="L402" s="229"/>
      <c r="M402" s="230"/>
      <c r="N402" s="231"/>
      <c r="O402" s="231"/>
      <c r="P402" s="231"/>
      <c r="Q402" s="231"/>
      <c r="R402" s="231"/>
      <c r="S402" s="231"/>
      <c r="T402" s="232"/>
      <c r="AT402" s="233" t="s">
        <v>169</v>
      </c>
      <c r="AU402" s="233" t="s">
        <v>88</v>
      </c>
      <c r="AV402" s="13" t="s">
        <v>82</v>
      </c>
      <c r="AW402" s="13" t="s">
        <v>30</v>
      </c>
      <c r="AX402" s="13" t="s">
        <v>75</v>
      </c>
      <c r="AY402" s="233" t="s">
        <v>159</v>
      </c>
    </row>
    <row r="403" spans="1:65" s="13" customFormat="1" ht="11.25">
      <c r="B403" s="223"/>
      <c r="C403" s="224"/>
      <c r="D403" s="225" t="s">
        <v>169</v>
      </c>
      <c r="E403" s="226" t="s">
        <v>1</v>
      </c>
      <c r="F403" s="227" t="s">
        <v>245</v>
      </c>
      <c r="G403" s="224"/>
      <c r="H403" s="226" t="s">
        <v>1</v>
      </c>
      <c r="I403" s="228"/>
      <c r="J403" s="224"/>
      <c r="K403" s="224"/>
      <c r="L403" s="229"/>
      <c r="M403" s="230"/>
      <c r="N403" s="231"/>
      <c r="O403" s="231"/>
      <c r="P403" s="231"/>
      <c r="Q403" s="231"/>
      <c r="R403" s="231"/>
      <c r="S403" s="231"/>
      <c r="T403" s="232"/>
      <c r="AT403" s="233" t="s">
        <v>169</v>
      </c>
      <c r="AU403" s="233" t="s">
        <v>88</v>
      </c>
      <c r="AV403" s="13" t="s">
        <v>82</v>
      </c>
      <c r="AW403" s="13" t="s">
        <v>30</v>
      </c>
      <c r="AX403" s="13" t="s">
        <v>75</v>
      </c>
      <c r="AY403" s="233" t="s">
        <v>159</v>
      </c>
    </row>
    <row r="404" spans="1:65" s="14" customFormat="1" ht="11.25">
      <c r="B404" s="234"/>
      <c r="C404" s="235"/>
      <c r="D404" s="225" t="s">
        <v>169</v>
      </c>
      <c r="E404" s="236" t="s">
        <v>1</v>
      </c>
      <c r="F404" s="237" t="s">
        <v>575</v>
      </c>
      <c r="G404" s="235"/>
      <c r="H404" s="238">
        <v>7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AT404" s="244" t="s">
        <v>169</v>
      </c>
      <c r="AU404" s="244" t="s">
        <v>88</v>
      </c>
      <c r="AV404" s="14" t="s">
        <v>88</v>
      </c>
      <c r="AW404" s="14" t="s">
        <v>30</v>
      </c>
      <c r="AX404" s="14" t="s">
        <v>75</v>
      </c>
      <c r="AY404" s="244" t="s">
        <v>159</v>
      </c>
    </row>
    <row r="405" spans="1:65" s="13" customFormat="1" ht="11.25">
      <c r="B405" s="223"/>
      <c r="C405" s="224"/>
      <c r="D405" s="225" t="s">
        <v>169</v>
      </c>
      <c r="E405" s="226" t="s">
        <v>1</v>
      </c>
      <c r="F405" s="227" t="s">
        <v>249</v>
      </c>
      <c r="G405" s="224"/>
      <c r="H405" s="226" t="s">
        <v>1</v>
      </c>
      <c r="I405" s="228"/>
      <c r="J405" s="224"/>
      <c r="K405" s="224"/>
      <c r="L405" s="229"/>
      <c r="M405" s="230"/>
      <c r="N405" s="231"/>
      <c r="O405" s="231"/>
      <c r="P405" s="231"/>
      <c r="Q405" s="231"/>
      <c r="R405" s="231"/>
      <c r="S405" s="231"/>
      <c r="T405" s="232"/>
      <c r="AT405" s="233" t="s">
        <v>169</v>
      </c>
      <c r="AU405" s="233" t="s">
        <v>88</v>
      </c>
      <c r="AV405" s="13" t="s">
        <v>82</v>
      </c>
      <c r="AW405" s="13" t="s">
        <v>30</v>
      </c>
      <c r="AX405" s="13" t="s">
        <v>75</v>
      </c>
      <c r="AY405" s="233" t="s">
        <v>159</v>
      </c>
    </row>
    <row r="406" spans="1:65" s="14" customFormat="1" ht="11.25">
      <c r="B406" s="234"/>
      <c r="C406" s="235"/>
      <c r="D406" s="225" t="s">
        <v>169</v>
      </c>
      <c r="E406" s="236" t="s">
        <v>1</v>
      </c>
      <c r="F406" s="237" t="s">
        <v>576</v>
      </c>
      <c r="G406" s="235"/>
      <c r="H406" s="238">
        <v>9.5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AT406" s="244" t="s">
        <v>169</v>
      </c>
      <c r="AU406" s="244" t="s">
        <v>88</v>
      </c>
      <c r="AV406" s="14" t="s">
        <v>88</v>
      </c>
      <c r="AW406" s="14" t="s">
        <v>30</v>
      </c>
      <c r="AX406" s="14" t="s">
        <v>75</v>
      </c>
      <c r="AY406" s="244" t="s">
        <v>159</v>
      </c>
    </row>
    <row r="407" spans="1:65" s="13" customFormat="1" ht="11.25">
      <c r="B407" s="223"/>
      <c r="C407" s="224"/>
      <c r="D407" s="225" t="s">
        <v>169</v>
      </c>
      <c r="E407" s="226" t="s">
        <v>1</v>
      </c>
      <c r="F407" s="227" t="s">
        <v>251</v>
      </c>
      <c r="G407" s="224"/>
      <c r="H407" s="226" t="s">
        <v>1</v>
      </c>
      <c r="I407" s="228"/>
      <c r="J407" s="224"/>
      <c r="K407" s="224"/>
      <c r="L407" s="229"/>
      <c r="M407" s="230"/>
      <c r="N407" s="231"/>
      <c r="O407" s="231"/>
      <c r="P407" s="231"/>
      <c r="Q407" s="231"/>
      <c r="R407" s="231"/>
      <c r="S407" s="231"/>
      <c r="T407" s="232"/>
      <c r="AT407" s="233" t="s">
        <v>169</v>
      </c>
      <c r="AU407" s="233" t="s">
        <v>88</v>
      </c>
      <c r="AV407" s="13" t="s">
        <v>82</v>
      </c>
      <c r="AW407" s="13" t="s">
        <v>30</v>
      </c>
      <c r="AX407" s="13" t="s">
        <v>75</v>
      </c>
      <c r="AY407" s="233" t="s">
        <v>159</v>
      </c>
    </row>
    <row r="408" spans="1:65" s="14" customFormat="1" ht="11.25">
      <c r="B408" s="234"/>
      <c r="C408" s="235"/>
      <c r="D408" s="225" t="s">
        <v>169</v>
      </c>
      <c r="E408" s="236" t="s">
        <v>1</v>
      </c>
      <c r="F408" s="237" t="s">
        <v>577</v>
      </c>
      <c r="G408" s="235"/>
      <c r="H408" s="238">
        <v>11.2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AT408" s="244" t="s">
        <v>169</v>
      </c>
      <c r="AU408" s="244" t="s">
        <v>88</v>
      </c>
      <c r="AV408" s="14" t="s">
        <v>88</v>
      </c>
      <c r="AW408" s="14" t="s">
        <v>30</v>
      </c>
      <c r="AX408" s="14" t="s">
        <v>75</v>
      </c>
      <c r="AY408" s="244" t="s">
        <v>159</v>
      </c>
    </row>
    <row r="409" spans="1:65" s="13" customFormat="1" ht="11.25">
      <c r="B409" s="223"/>
      <c r="C409" s="224"/>
      <c r="D409" s="225" t="s">
        <v>169</v>
      </c>
      <c r="E409" s="226" t="s">
        <v>1</v>
      </c>
      <c r="F409" s="227" t="s">
        <v>206</v>
      </c>
      <c r="G409" s="224"/>
      <c r="H409" s="226" t="s">
        <v>1</v>
      </c>
      <c r="I409" s="228"/>
      <c r="J409" s="224"/>
      <c r="K409" s="224"/>
      <c r="L409" s="229"/>
      <c r="M409" s="230"/>
      <c r="N409" s="231"/>
      <c r="O409" s="231"/>
      <c r="P409" s="231"/>
      <c r="Q409" s="231"/>
      <c r="R409" s="231"/>
      <c r="S409" s="231"/>
      <c r="T409" s="232"/>
      <c r="AT409" s="233" t="s">
        <v>169</v>
      </c>
      <c r="AU409" s="233" t="s">
        <v>88</v>
      </c>
      <c r="AV409" s="13" t="s">
        <v>82</v>
      </c>
      <c r="AW409" s="13" t="s">
        <v>30</v>
      </c>
      <c r="AX409" s="13" t="s">
        <v>75</v>
      </c>
      <c r="AY409" s="233" t="s">
        <v>159</v>
      </c>
    </row>
    <row r="410" spans="1:65" s="14" customFormat="1" ht="11.25">
      <c r="B410" s="234"/>
      <c r="C410" s="235"/>
      <c r="D410" s="225" t="s">
        <v>169</v>
      </c>
      <c r="E410" s="236" t="s">
        <v>1</v>
      </c>
      <c r="F410" s="237" t="s">
        <v>167</v>
      </c>
      <c r="G410" s="235"/>
      <c r="H410" s="238">
        <v>4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AT410" s="244" t="s">
        <v>169</v>
      </c>
      <c r="AU410" s="244" t="s">
        <v>88</v>
      </c>
      <c r="AV410" s="14" t="s">
        <v>88</v>
      </c>
      <c r="AW410" s="14" t="s">
        <v>30</v>
      </c>
      <c r="AX410" s="14" t="s">
        <v>75</v>
      </c>
      <c r="AY410" s="244" t="s">
        <v>159</v>
      </c>
    </row>
    <row r="411" spans="1:65" s="13" customFormat="1" ht="11.25">
      <c r="B411" s="223"/>
      <c r="C411" s="224"/>
      <c r="D411" s="225" t="s">
        <v>169</v>
      </c>
      <c r="E411" s="226" t="s">
        <v>1</v>
      </c>
      <c r="F411" s="227" t="s">
        <v>177</v>
      </c>
      <c r="G411" s="224"/>
      <c r="H411" s="226" t="s">
        <v>1</v>
      </c>
      <c r="I411" s="228"/>
      <c r="J411" s="224"/>
      <c r="K411" s="224"/>
      <c r="L411" s="229"/>
      <c r="M411" s="230"/>
      <c r="N411" s="231"/>
      <c r="O411" s="231"/>
      <c r="P411" s="231"/>
      <c r="Q411" s="231"/>
      <c r="R411" s="231"/>
      <c r="S411" s="231"/>
      <c r="T411" s="232"/>
      <c r="AT411" s="233" t="s">
        <v>169</v>
      </c>
      <c r="AU411" s="233" t="s">
        <v>88</v>
      </c>
      <c r="AV411" s="13" t="s">
        <v>82</v>
      </c>
      <c r="AW411" s="13" t="s">
        <v>30</v>
      </c>
      <c r="AX411" s="13" t="s">
        <v>75</v>
      </c>
      <c r="AY411" s="233" t="s">
        <v>159</v>
      </c>
    </row>
    <row r="412" spans="1:65" s="14" customFormat="1" ht="11.25">
      <c r="B412" s="234"/>
      <c r="C412" s="235"/>
      <c r="D412" s="225" t="s">
        <v>169</v>
      </c>
      <c r="E412" s="236" t="s">
        <v>1</v>
      </c>
      <c r="F412" s="237" t="s">
        <v>167</v>
      </c>
      <c r="G412" s="235"/>
      <c r="H412" s="238">
        <v>4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AT412" s="244" t="s">
        <v>169</v>
      </c>
      <c r="AU412" s="244" t="s">
        <v>88</v>
      </c>
      <c r="AV412" s="14" t="s">
        <v>88</v>
      </c>
      <c r="AW412" s="14" t="s">
        <v>30</v>
      </c>
      <c r="AX412" s="14" t="s">
        <v>75</v>
      </c>
      <c r="AY412" s="244" t="s">
        <v>159</v>
      </c>
    </row>
    <row r="413" spans="1:65" s="15" customFormat="1" ht="11.25">
      <c r="B413" s="245"/>
      <c r="C413" s="246"/>
      <c r="D413" s="225" t="s">
        <v>169</v>
      </c>
      <c r="E413" s="247" t="s">
        <v>1</v>
      </c>
      <c r="F413" s="248" t="s">
        <v>179</v>
      </c>
      <c r="G413" s="246"/>
      <c r="H413" s="249">
        <v>35.700000000000003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AT413" s="255" t="s">
        <v>169</v>
      </c>
      <c r="AU413" s="255" t="s">
        <v>88</v>
      </c>
      <c r="AV413" s="15" t="s">
        <v>167</v>
      </c>
      <c r="AW413" s="15" t="s">
        <v>30</v>
      </c>
      <c r="AX413" s="15" t="s">
        <v>82</v>
      </c>
      <c r="AY413" s="255" t="s">
        <v>159</v>
      </c>
    </row>
    <row r="414" spans="1:65" s="2" customFormat="1" ht="14.45" customHeight="1">
      <c r="A414" s="35"/>
      <c r="B414" s="36"/>
      <c r="C414" s="256" t="s">
        <v>578</v>
      </c>
      <c r="D414" s="256" t="s">
        <v>396</v>
      </c>
      <c r="E414" s="257" t="s">
        <v>579</v>
      </c>
      <c r="F414" s="258" t="s">
        <v>580</v>
      </c>
      <c r="G414" s="259" t="s">
        <v>284</v>
      </c>
      <c r="H414" s="260">
        <v>35.700000000000003</v>
      </c>
      <c r="I414" s="261"/>
      <c r="J414" s="262">
        <f>ROUND(I414*H414,2)</f>
        <v>0</v>
      </c>
      <c r="K414" s="263"/>
      <c r="L414" s="264"/>
      <c r="M414" s="265" t="s">
        <v>1</v>
      </c>
      <c r="N414" s="266" t="s">
        <v>41</v>
      </c>
      <c r="O414" s="72"/>
      <c r="P414" s="220">
        <f>O414*H414</f>
        <v>0</v>
      </c>
      <c r="Q414" s="220">
        <v>3.0000000000000001E-3</v>
      </c>
      <c r="R414" s="220">
        <f>Q414*H414</f>
        <v>0.10710000000000001</v>
      </c>
      <c r="S414" s="220">
        <v>0</v>
      </c>
      <c r="T414" s="221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2" t="s">
        <v>399</v>
      </c>
      <c r="AT414" s="222" t="s">
        <v>396</v>
      </c>
      <c r="AU414" s="222" t="s">
        <v>88</v>
      </c>
      <c r="AY414" s="17" t="s">
        <v>159</v>
      </c>
      <c r="BE414" s="118">
        <f>IF(N414="základní",J414,0)</f>
        <v>0</v>
      </c>
      <c r="BF414" s="118">
        <f>IF(N414="snížená",J414,0)</f>
        <v>0</v>
      </c>
      <c r="BG414" s="118">
        <f>IF(N414="zákl. přenesená",J414,0)</f>
        <v>0</v>
      </c>
      <c r="BH414" s="118">
        <f>IF(N414="sníž. přenesená",J414,0)</f>
        <v>0</v>
      </c>
      <c r="BI414" s="118">
        <f>IF(N414="nulová",J414,0)</f>
        <v>0</v>
      </c>
      <c r="BJ414" s="17" t="s">
        <v>88</v>
      </c>
      <c r="BK414" s="118">
        <f>ROUND(I414*H414,2)</f>
        <v>0</v>
      </c>
      <c r="BL414" s="17" t="s">
        <v>315</v>
      </c>
      <c r="BM414" s="222" t="s">
        <v>581</v>
      </c>
    </row>
    <row r="415" spans="1:65" s="2" customFormat="1" ht="14.45" customHeight="1">
      <c r="A415" s="35"/>
      <c r="B415" s="36"/>
      <c r="C415" s="210" t="s">
        <v>582</v>
      </c>
      <c r="D415" s="210" t="s">
        <v>163</v>
      </c>
      <c r="E415" s="211" t="s">
        <v>583</v>
      </c>
      <c r="F415" s="212" t="s">
        <v>584</v>
      </c>
      <c r="G415" s="213" t="s">
        <v>224</v>
      </c>
      <c r="H415" s="214">
        <v>10</v>
      </c>
      <c r="I415" s="215"/>
      <c r="J415" s="216">
        <f>ROUND(I415*H415,2)</f>
        <v>0</v>
      </c>
      <c r="K415" s="217"/>
      <c r="L415" s="38"/>
      <c r="M415" s="218" t="s">
        <v>1</v>
      </c>
      <c r="N415" s="219" t="s">
        <v>41</v>
      </c>
      <c r="O415" s="72"/>
      <c r="P415" s="220">
        <f>O415*H415</f>
        <v>0</v>
      </c>
      <c r="Q415" s="220">
        <v>0</v>
      </c>
      <c r="R415" s="220">
        <f>Q415*H415</f>
        <v>0</v>
      </c>
      <c r="S415" s="220">
        <v>0</v>
      </c>
      <c r="T415" s="221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2" t="s">
        <v>315</v>
      </c>
      <c r="AT415" s="222" t="s">
        <v>163</v>
      </c>
      <c r="AU415" s="222" t="s">
        <v>88</v>
      </c>
      <c r="AY415" s="17" t="s">
        <v>159</v>
      </c>
      <c r="BE415" s="118">
        <f>IF(N415="základní",J415,0)</f>
        <v>0</v>
      </c>
      <c r="BF415" s="118">
        <f>IF(N415="snížená",J415,0)</f>
        <v>0</v>
      </c>
      <c r="BG415" s="118">
        <f>IF(N415="zákl. přenesená",J415,0)</f>
        <v>0</v>
      </c>
      <c r="BH415" s="118">
        <f>IF(N415="sníž. přenesená",J415,0)</f>
        <v>0</v>
      </c>
      <c r="BI415" s="118">
        <f>IF(N415="nulová",J415,0)</f>
        <v>0</v>
      </c>
      <c r="BJ415" s="17" t="s">
        <v>88</v>
      </c>
      <c r="BK415" s="118">
        <f>ROUND(I415*H415,2)</f>
        <v>0</v>
      </c>
      <c r="BL415" s="17" t="s">
        <v>315</v>
      </c>
      <c r="BM415" s="222" t="s">
        <v>585</v>
      </c>
    </row>
    <row r="416" spans="1:65" s="14" customFormat="1" ht="11.25">
      <c r="B416" s="234"/>
      <c r="C416" s="235"/>
      <c r="D416" s="225" t="s">
        <v>169</v>
      </c>
      <c r="E416" s="236" t="s">
        <v>1</v>
      </c>
      <c r="F416" s="237" t="s">
        <v>586</v>
      </c>
      <c r="G416" s="235"/>
      <c r="H416" s="238">
        <v>10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AT416" s="244" t="s">
        <v>169</v>
      </c>
      <c r="AU416" s="244" t="s">
        <v>88</v>
      </c>
      <c r="AV416" s="14" t="s">
        <v>88</v>
      </c>
      <c r="AW416" s="14" t="s">
        <v>30</v>
      </c>
      <c r="AX416" s="14" t="s">
        <v>82</v>
      </c>
      <c r="AY416" s="244" t="s">
        <v>159</v>
      </c>
    </row>
    <row r="417" spans="1:65" s="2" customFormat="1" ht="37.9" customHeight="1">
      <c r="A417" s="35"/>
      <c r="B417" s="36"/>
      <c r="C417" s="256" t="s">
        <v>587</v>
      </c>
      <c r="D417" s="256" t="s">
        <v>396</v>
      </c>
      <c r="E417" s="257" t="s">
        <v>588</v>
      </c>
      <c r="F417" s="258" t="s">
        <v>589</v>
      </c>
      <c r="G417" s="259" t="s">
        <v>224</v>
      </c>
      <c r="H417" s="260">
        <v>10</v>
      </c>
      <c r="I417" s="261"/>
      <c r="J417" s="262">
        <f>ROUND(I417*H417,2)</f>
        <v>0</v>
      </c>
      <c r="K417" s="263"/>
      <c r="L417" s="264"/>
      <c r="M417" s="265" t="s">
        <v>1</v>
      </c>
      <c r="N417" s="266" t="s">
        <v>41</v>
      </c>
      <c r="O417" s="72"/>
      <c r="P417" s="220">
        <f>O417*H417</f>
        <v>0</v>
      </c>
      <c r="Q417" s="220">
        <v>9.0000000000000006E-5</v>
      </c>
      <c r="R417" s="220">
        <f>Q417*H417</f>
        <v>9.0000000000000008E-4</v>
      </c>
      <c r="S417" s="220">
        <v>0</v>
      </c>
      <c r="T417" s="221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2" t="s">
        <v>399</v>
      </c>
      <c r="AT417" s="222" t="s">
        <v>396</v>
      </c>
      <c r="AU417" s="222" t="s">
        <v>88</v>
      </c>
      <c r="AY417" s="17" t="s">
        <v>159</v>
      </c>
      <c r="BE417" s="118">
        <f>IF(N417="základní",J417,0)</f>
        <v>0</v>
      </c>
      <c r="BF417" s="118">
        <f>IF(N417="snížená",J417,0)</f>
        <v>0</v>
      </c>
      <c r="BG417" s="118">
        <f>IF(N417="zákl. přenesená",J417,0)</f>
        <v>0</v>
      </c>
      <c r="BH417" s="118">
        <f>IF(N417="sníž. přenesená",J417,0)</f>
        <v>0</v>
      </c>
      <c r="BI417" s="118">
        <f>IF(N417="nulová",J417,0)</f>
        <v>0</v>
      </c>
      <c r="BJ417" s="17" t="s">
        <v>88</v>
      </c>
      <c r="BK417" s="118">
        <f>ROUND(I417*H417,2)</f>
        <v>0</v>
      </c>
      <c r="BL417" s="17" t="s">
        <v>315</v>
      </c>
      <c r="BM417" s="222" t="s">
        <v>590</v>
      </c>
    </row>
    <row r="418" spans="1:65" s="14" customFormat="1" ht="11.25">
      <c r="B418" s="234"/>
      <c r="C418" s="235"/>
      <c r="D418" s="225" t="s">
        <v>169</v>
      </c>
      <c r="E418" s="236" t="s">
        <v>1</v>
      </c>
      <c r="F418" s="237" t="s">
        <v>586</v>
      </c>
      <c r="G418" s="235"/>
      <c r="H418" s="238">
        <v>10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AT418" s="244" t="s">
        <v>169</v>
      </c>
      <c r="AU418" s="244" t="s">
        <v>88</v>
      </c>
      <c r="AV418" s="14" t="s">
        <v>88</v>
      </c>
      <c r="AW418" s="14" t="s">
        <v>30</v>
      </c>
      <c r="AX418" s="14" t="s">
        <v>82</v>
      </c>
      <c r="AY418" s="244" t="s">
        <v>159</v>
      </c>
    </row>
    <row r="419" spans="1:65" s="2" customFormat="1" ht="14.45" customHeight="1">
      <c r="A419" s="35"/>
      <c r="B419" s="36"/>
      <c r="C419" s="210" t="s">
        <v>591</v>
      </c>
      <c r="D419" s="210" t="s">
        <v>163</v>
      </c>
      <c r="E419" s="211" t="s">
        <v>592</v>
      </c>
      <c r="F419" s="212" t="s">
        <v>593</v>
      </c>
      <c r="G419" s="213" t="s">
        <v>224</v>
      </c>
      <c r="H419" s="214">
        <v>12</v>
      </c>
      <c r="I419" s="215"/>
      <c r="J419" s="216">
        <f>ROUND(I419*H419,2)</f>
        <v>0</v>
      </c>
      <c r="K419" s="217"/>
      <c r="L419" s="38"/>
      <c r="M419" s="218" t="s">
        <v>1</v>
      </c>
      <c r="N419" s="219" t="s">
        <v>41</v>
      </c>
      <c r="O419" s="72"/>
      <c r="P419" s="220">
        <f>O419*H419</f>
        <v>0</v>
      </c>
      <c r="Q419" s="220">
        <v>0</v>
      </c>
      <c r="R419" s="220">
        <f>Q419*H419</f>
        <v>0</v>
      </c>
      <c r="S419" s="220">
        <v>0</v>
      </c>
      <c r="T419" s="221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2" t="s">
        <v>315</v>
      </c>
      <c r="AT419" s="222" t="s">
        <v>163</v>
      </c>
      <c r="AU419" s="222" t="s">
        <v>88</v>
      </c>
      <c r="AY419" s="17" t="s">
        <v>159</v>
      </c>
      <c r="BE419" s="118">
        <f>IF(N419="základní",J419,0)</f>
        <v>0</v>
      </c>
      <c r="BF419" s="118">
        <f>IF(N419="snížená",J419,0)</f>
        <v>0</v>
      </c>
      <c r="BG419" s="118">
        <f>IF(N419="zákl. přenesená",J419,0)</f>
        <v>0</v>
      </c>
      <c r="BH419" s="118">
        <f>IF(N419="sníž. přenesená",J419,0)</f>
        <v>0</v>
      </c>
      <c r="BI419" s="118">
        <f>IF(N419="nulová",J419,0)</f>
        <v>0</v>
      </c>
      <c r="BJ419" s="17" t="s">
        <v>88</v>
      </c>
      <c r="BK419" s="118">
        <f>ROUND(I419*H419,2)</f>
        <v>0</v>
      </c>
      <c r="BL419" s="17" t="s">
        <v>315</v>
      </c>
      <c r="BM419" s="222" t="s">
        <v>594</v>
      </c>
    </row>
    <row r="420" spans="1:65" s="14" customFormat="1" ht="11.25">
      <c r="B420" s="234"/>
      <c r="C420" s="235"/>
      <c r="D420" s="225" t="s">
        <v>169</v>
      </c>
      <c r="E420" s="236" t="s">
        <v>1</v>
      </c>
      <c r="F420" s="237" t="s">
        <v>257</v>
      </c>
      <c r="G420" s="235"/>
      <c r="H420" s="238">
        <v>12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AT420" s="244" t="s">
        <v>169</v>
      </c>
      <c r="AU420" s="244" t="s">
        <v>88</v>
      </c>
      <c r="AV420" s="14" t="s">
        <v>88</v>
      </c>
      <c r="AW420" s="14" t="s">
        <v>30</v>
      </c>
      <c r="AX420" s="14" t="s">
        <v>82</v>
      </c>
      <c r="AY420" s="244" t="s">
        <v>159</v>
      </c>
    </row>
    <row r="421" spans="1:65" s="2" customFormat="1" ht="14.45" customHeight="1">
      <c r="A421" s="35"/>
      <c r="B421" s="36"/>
      <c r="C421" s="256" t="s">
        <v>595</v>
      </c>
      <c r="D421" s="256" t="s">
        <v>396</v>
      </c>
      <c r="E421" s="257" t="s">
        <v>596</v>
      </c>
      <c r="F421" s="258" t="s">
        <v>597</v>
      </c>
      <c r="G421" s="259" t="s">
        <v>224</v>
      </c>
      <c r="H421" s="260">
        <v>12</v>
      </c>
      <c r="I421" s="261"/>
      <c r="J421" s="262">
        <f>ROUND(I421*H421,2)</f>
        <v>0</v>
      </c>
      <c r="K421" s="263"/>
      <c r="L421" s="264"/>
      <c r="M421" s="265" t="s">
        <v>1</v>
      </c>
      <c r="N421" s="266" t="s">
        <v>41</v>
      </c>
      <c r="O421" s="72"/>
      <c r="P421" s="220">
        <f>O421*H421</f>
        <v>0</v>
      </c>
      <c r="Q421" s="220">
        <v>3.0000000000000001E-5</v>
      </c>
      <c r="R421" s="220">
        <f>Q421*H421</f>
        <v>3.6000000000000002E-4</v>
      </c>
      <c r="S421" s="220">
        <v>0</v>
      </c>
      <c r="T421" s="221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2" t="s">
        <v>399</v>
      </c>
      <c r="AT421" s="222" t="s">
        <v>396</v>
      </c>
      <c r="AU421" s="222" t="s">
        <v>88</v>
      </c>
      <c r="AY421" s="17" t="s">
        <v>159</v>
      </c>
      <c r="BE421" s="118">
        <f>IF(N421="základní",J421,0)</f>
        <v>0</v>
      </c>
      <c r="BF421" s="118">
        <f>IF(N421="snížená",J421,0)</f>
        <v>0</v>
      </c>
      <c r="BG421" s="118">
        <f>IF(N421="zákl. přenesená",J421,0)</f>
        <v>0</v>
      </c>
      <c r="BH421" s="118">
        <f>IF(N421="sníž. přenesená",J421,0)</f>
        <v>0</v>
      </c>
      <c r="BI421" s="118">
        <f>IF(N421="nulová",J421,0)</f>
        <v>0</v>
      </c>
      <c r="BJ421" s="17" t="s">
        <v>88</v>
      </c>
      <c r="BK421" s="118">
        <f>ROUND(I421*H421,2)</f>
        <v>0</v>
      </c>
      <c r="BL421" s="17" t="s">
        <v>315</v>
      </c>
      <c r="BM421" s="222" t="s">
        <v>598</v>
      </c>
    </row>
    <row r="422" spans="1:65" s="14" customFormat="1" ht="11.25">
      <c r="B422" s="234"/>
      <c r="C422" s="235"/>
      <c r="D422" s="225" t="s">
        <v>169</v>
      </c>
      <c r="E422" s="236" t="s">
        <v>1</v>
      </c>
      <c r="F422" s="237" t="s">
        <v>257</v>
      </c>
      <c r="G422" s="235"/>
      <c r="H422" s="238">
        <v>12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AT422" s="244" t="s">
        <v>169</v>
      </c>
      <c r="AU422" s="244" t="s">
        <v>88</v>
      </c>
      <c r="AV422" s="14" t="s">
        <v>88</v>
      </c>
      <c r="AW422" s="14" t="s">
        <v>30</v>
      </c>
      <c r="AX422" s="14" t="s">
        <v>82</v>
      </c>
      <c r="AY422" s="244" t="s">
        <v>159</v>
      </c>
    </row>
    <row r="423" spans="1:65" s="2" customFormat="1" ht="24.2" customHeight="1">
      <c r="A423" s="35"/>
      <c r="B423" s="36"/>
      <c r="C423" s="210" t="s">
        <v>599</v>
      </c>
      <c r="D423" s="210" t="s">
        <v>163</v>
      </c>
      <c r="E423" s="211" t="s">
        <v>600</v>
      </c>
      <c r="F423" s="212" t="s">
        <v>601</v>
      </c>
      <c r="G423" s="213" t="s">
        <v>284</v>
      </c>
      <c r="H423" s="214">
        <v>35.700000000000003</v>
      </c>
      <c r="I423" s="215"/>
      <c r="J423" s="216">
        <f>ROUND(I423*H423,2)</f>
        <v>0</v>
      </c>
      <c r="K423" s="217"/>
      <c r="L423" s="38"/>
      <c r="M423" s="218" t="s">
        <v>1</v>
      </c>
      <c r="N423" s="219" t="s">
        <v>41</v>
      </c>
      <c r="O423" s="72"/>
      <c r="P423" s="220">
        <f>O423*H423</f>
        <v>0</v>
      </c>
      <c r="Q423" s="220">
        <v>0</v>
      </c>
      <c r="R423" s="220">
        <f>Q423*H423</f>
        <v>0</v>
      </c>
      <c r="S423" s="220">
        <v>2.7E-4</v>
      </c>
      <c r="T423" s="221">
        <f>S423*H423</f>
        <v>9.6390000000000017E-3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2" t="s">
        <v>315</v>
      </c>
      <c r="AT423" s="222" t="s">
        <v>163</v>
      </c>
      <c r="AU423" s="222" t="s">
        <v>88</v>
      </c>
      <c r="AY423" s="17" t="s">
        <v>159</v>
      </c>
      <c r="BE423" s="118">
        <f>IF(N423="základní",J423,0)</f>
        <v>0</v>
      </c>
      <c r="BF423" s="118">
        <f>IF(N423="snížená",J423,0)</f>
        <v>0</v>
      </c>
      <c r="BG423" s="118">
        <f>IF(N423="zákl. přenesená",J423,0)</f>
        <v>0</v>
      </c>
      <c r="BH423" s="118">
        <f>IF(N423="sníž. přenesená",J423,0)</f>
        <v>0</v>
      </c>
      <c r="BI423" s="118">
        <f>IF(N423="nulová",J423,0)</f>
        <v>0</v>
      </c>
      <c r="BJ423" s="17" t="s">
        <v>88</v>
      </c>
      <c r="BK423" s="118">
        <f>ROUND(I423*H423,2)</f>
        <v>0</v>
      </c>
      <c r="BL423" s="17" t="s">
        <v>315</v>
      </c>
      <c r="BM423" s="222" t="s">
        <v>602</v>
      </c>
    </row>
    <row r="424" spans="1:65" s="13" customFormat="1" ht="11.25">
      <c r="B424" s="223"/>
      <c r="C424" s="224"/>
      <c r="D424" s="225" t="s">
        <v>169</v>
      </c>
      <c r="E424" s="226" t="s">
        <v>1</v>
      </c>
      <c r="F424" s="227" t="s">
        <v>574</v>
      </c>
      <c r="G424" s="224"/>
      <c r="H424" s="226" t="s">
        <v>1</v>
      </c>
      <c r="I424" s="228"/>
      <c r="J424" s="224"/>
      <c r="K424" s="224"/>
      <c r="L424" s="229"/>
      <c r="M424" s="230"/>
      <c r="N424" s="231"/>
      <c r="O424" s="231"/>
      <c r="P424" s="231"/>
      <c r="Q424" s="231"/>
      <c r="R424" s="231"/>
      <c r="S424" s="231"/>
      <c r="T424" s="232"/>
      <c r="AT424" s="233" t="s">
        <v>169</v>
      </c>
      <c r="AU424" s="233" t="s">
        <v>88</v>
      </c>
      <c r="AV424" s="13" t="s">
        <v>82</v>
      </c>
      <c r="AW424" s="13" t="s">
        <v>30</v>
      </c>
      <c r="AX424" s="13" t="s">
        <v>75</v>
      </c>
      <c r="AY424" s="233" t="s">
        <v>159</v>
      </c>
    </row>
    <row r="425" spans="1:65" s="13" customFormat="1" ht="11.25">
      <c r="B425" s="223"/>
      <c r="C425" s="224"/>
      <c r="D425" s="225" t="s">
        <v>169</v>
      </c>
      <c r="E425" s="226" t="s">
        <v>1</v>
      </c>
      <c r="F425" s="227" t="s">
        <v>245</v>
      </c>
      <c r="G425" s="224"/>
      <c r="H425" s="226" t="s">
        <v>1</v>
      </c>
      <c r="I425" s="228"/>
      <c r="J425" s="224"/>
      <c r="K425" s="224"/>
      <c r="L425" s="229"/>
      <c r="M425" s="230"/>
      <c r="N425" s="231"/>
      <c r="O425" s="231"/>
      <c r="P425" s="231"/>
      <c r="Q425" s="231"/>
      <c r="R425" s="231"/>
      <c r="S425" s="231"/>
      <c r="T425" s="232"/>
      <c r="AT425" s="233" t="s">
        <v>169</v>
      </c>
      <c r="AU425" s="233" t="s">
        <v>88</v>
      </c>
      <c r="AV425" s="13" t="s">
        <v>82</v>
      </c>
      <c r="AW425" s="13" t="s">
        <v>30</v>
      </c>
      <c r="AX425" s="13" t="s">
        <v>75</v>
      </c>
      <c r="AY425" s="233" t="s">
        <v>159</v>
      </c>
    </row>
    <row r="426" spans="1:65" s="14" customFormat="1" ht="11.25">
      <c r="B426" s="234"/>
      <c r="C426" s="235"/>
      <c r="D426" s="225" t="s">
        <v>169</v>
      </c>
      <c r="E426" s="236" t="s">
        <v>1</v>
      </c>
      <c r="F426" s="237" t="s">
        <v>575</v>
      </c>
      <c r="G426" s="235"/>
      <c r="H426" s="238">
        <v>7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AT426" s="244" t="s">
        <v>169</v>
      </c>
      <c r="AU426" s="244" t="s">
        <v>88</v>
      </c>
      <c r="AV426" s="14" t="s">
        <v>88</v>
      </c>
      <c r="AW426" s="14" t="s">
        <v>30</v>
      </c>
      <c r="AX426" s="14" t="s">
        <v>75</v>
      </c>
      <c r="AY426" s="244" t="s">
        <v>159</v>
      </c>
    </row>
    <row r="427" spans="1:65" s="13" customFormat="1" ht="11.25">
      <c r="B427" s="223"/>
      <c r="C427" s="224"/>
      <c r="D427" s="225" t="s">
        <v>169</v>
      </c>
      <c r="E427" s="226" t="s">
        <v>1</v>
      </c>
      <c r="F427" s="227" t="s">
        <v>249</v>
      </c>
      <c r="G427" s="224"/>
      <c r="H427" s="226" t="s">
        <v>1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AT427" s="233" t="s">
        <v>169</v>
      </c>
      <c r="AU427" s="233" t="s">
        <v>88</v>
      </c>
      <c r="AV427" s="13" t="s">
        <v>82</v>
      </c>
      <c r="AW427" s="13" t="s">
        <v>30</v>
      </c>
      <c r="AX427" s="13" t="s">
        <v>75</v>
      </c>
      <c r="AY427" s="233" t="s">
        <v>159</v>
      </c>
    </row>
    <row r="428" spans="1:65" s="14" customFormat="1" ht="11.25">
      <c r="B428" s="234"/>
      <c r="C428" s="235"/>
      <c r="D428" s="225" t="s">
        <v>169</v>
      </c>
      <c r="E428" s="236" t="s">
        <v>1</v>
      </c>
      <c r="F428" s="237" t="s">
        <v>576</v>
      </c>
      <c r="G428" s="235"/>
      <c r="H428" s="238">
        <v>9.5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AT428" s="244" t="s">
        <v>169</v>
      </c>
      <c r="AU428" s="244" t="s">
        <v>88</v>
      </c>
      <c r="AV428" s="14" t="s">
        <v>88</v>
      </c>
      <c r="AW428" s="14" t="s">
        <v>30</v>
      </c>
      <c r="AX428" s="14" t="s">
        <v>75</v>
      </c>
      <c r="AY428" s="244" t="s">
        <v>159</v>
      </c>
    </row>
    <row r="429" spans="1:65" s="13" customFormat="1" ht="11.25">
      <c r="B429" s="223"/>
      <c r="C429" s="224"/>
      <c r="D429" s="225" t="s">
        <v>169</v>
      </c>
      <c r="E429" s="226" t="s">
        <v>1</v>
      </c>
      <c r="F429" s="227" t="s">
        <v>251</v>
      </c>
      <c r="G429" s="224"/>
      <c r="H429" s="226" t="s">
        <v>1</v>
      </c>
      <c r="I429" s="228"/>
      <c r="J429" s="224"/>
      <c r="K429" s="224"/>
      <c r="L429" s="229"/>
      <c r="M429" s="230"/>
      <c r="N429" s="231"/>
      <c r="O429" s="231"/>
      <c r="P429" s="231"/>
      <c r="Q429" s="231"/>
      <c r="R429" s="231"/>
      <c r="S429" s="231"/>
      <c r="T429" s="232"/>
      <c r="AT429" s="233" t="s">
        <v>169</v>
      </c>
      <c r="AU429" s="233" t="s">
        <v>88</v>
      </c>
      <c r="AV429" s="13" t="s">
        <v>82</v>
      </c>
      <c r="AW429" s="13" t="s">
        <v>30</v>
      </c>
      <c r="AX429" s="13" t="s">
        <v>75</v>
      </c>
      <c r="AY429" s="233" t="s">
        <v>159</v>
      </c>
    </row>
    <row r="430" spans="1:65" s="14" customFormat="1" ht="11.25">
      <c r="B430" s="234"/>
      <c r="C430" s="235"/>
      <c r="D430" s="225" t="s">
        <v>169</v>
      </c>
      <c r="E430" s="236" t="s">
        <v>1</v>
      </c>
      <c r="F430" s="237" t="s">
        <v>577</v>
      </c>
      <c r="G430" s="235"/>
      <c r="H430" s="238">
        <v>11.2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AT430" s="244" t="s">
        <v>169</v>
      </c>
      <c r="AU430" s="244" t="s">
        <v>88</v>
      </c>
      <c r="AV430" s="14" t="s">
        <v>88</v>
      </c>
      <c r="AW430" s="14" t="s">
        <v>30</v>
      </c>
      <c r="AX430" s="14" t="s">
        <v>75</v>
      </c>
      <c r="AY430" s="244" t="s">
        <v>159</v>
      </c>
    </row>
    <row r="431" spans="1:65" s="13" customFormat="1" ht="11.25">
      <c r="B431" s="223"/>
      <c r="C431" s="224"/>
      <c r="D431" s="225" t="s">
        <v>169</v>
      </c>
      <c r="E431" s="226" t="s">
        <v>1</v>
      </c>
      <c r="F431" s="227" t="s">
        <v>206</v>
      </c>
      <c r="G431" s="224"/>
      <c r="H431" s="226" t="s">
        <v>1</v>
      </c>
      <c r="I431" s="228"/>
      <c r="J431" s="224"/>
      <c r="K431" s="224"/>
      <c r="L431" s="229"/>
      <c r="M431" s="230"/>
      <c r="N431" s="231"/>
      <c r="O431" s="231"/>
      <c r="P431" s="231"/>
      <c r="Q431" s="231"/>
      <c r="R431" s="231"/>
      <c r="S431" s="231"/>
      <c r="T431" s="232"/>
      <c r="AT431" s="233" t="s">
        <v>169</v>
      </c>
      <c r="AU431" s="233" t="s">
        <v>88</v>
      </c>
      <c r="AV431" s="13" t="s">
        <v>82</v>
      </c>
      <c r="AW431" s="13" t="s">
        <v>30</v>
      </c>
      <c r="AX431" s="13" t="s">
        <v>75</v>
      </c>
      <c r="AY431" s="233" t="s">
        <v>159</v>
      </c>
    </row>
    <row r="432" spans="1:65" s="14" customFormat="1" ht="11.25">
      <c r="B432" s="234"/>
      <c r="C432" s="235"/>
      <c r="D432" s="225" t="s">
        <v>169</v>
      </c>
      <c r="E432" s="236" t="s">
        <v>1</v>
      </c>
      <c r="F432" s="237" t="s">
        <v>167</v>
      </c>
      <c r="G432" s="235"/>
      <c r="H432" s="238">
        <v>4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AT432" s="244" t="s">
        <v>169</v>
      </c>
      <c r="AU432" s="244" t="s">
        <v>88</v>
      </c>
      <c r="AV432" s="14" t="s">
        <v>88</v>
      </c>
      <c r="AW432" s="14" t="s">
        <v>30</v>
      </c>
      <c r="AX432" s="14" t="s">
        <v>75</v>
      </c>
      <c r="AY432" s="244" t="s">
        <v>159</v>
      </c>
    </row>
    <row r="433" spans="1:65" s="13" customFormat="1" ht="11.25">
      <c r="B433" s="223"/>
      <c r="C433" s="224"/>
      <c r="D433" s="225" t="s">
        <v>169</v>
      </c>
      <c r="E433" s="226" t="s">
        <v>1</v>
      </c>
      <c r="F433" s="227" t="s">
        <v>177</v>
      </c>
      <c r="G433" s="224"/>
      <c r="H433" s="226" t="s">
        <v>1</v>
      </c>
      <c r="I433" s="228"/>
      <c r="J433" s="224"/>
      <c r="K433" s="224"/>
      <c r="L433" s="229"/>
      <c r="M433" s="230"/>
      <c r="N433" s="231"/>
      <c r="O433" s="231"/>
      <c r="P433" s="231"/>
      <c r="Q433" s="231"/>
      <c r="R433" s="231"/>
      <c r="S433" s="231"/>
      <c r="T433" s="232"/>
      <c r="AT433" s="233" t="s">
        <v>169</v>
      </c>
      <c r="AU433" s="233" t="s">
        <v>88</v>
      </c>
      <c r="AV433" s="13" t="s">
        <v>82</v>
      </c>
      <c r="AW433" s="13" t="s">
        <v>30</v>
      </c>
      <c r="AX433" s="13" t="s">
        <v>75</v>
      </c>
      <c r="AY433" s="233" t="s">
        <v>159</v>
      </c>
    </row>
    <row r="434" spans="1:65" s="14" customFormat="1" ht="11.25">
      <c r="B434" s="234"/>
      <c r="C434" s="235"/>
      <c r="D434" s="225" t="s">
        <v>169</v>
      </c>
      <c r="E434" s="236" t="s">
        <v>1</v>
      </c>
      <c r="F434" s="237" t="s">
        <v>167</v>
      </c>
      <c r="G434" s="235"/>
      <c r="H434" s="238">
        <v>4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AT434" s="244" t="s">
        <v>169</v>
      </c>
      <c r="AU434" s="244" t="s">
        <v>88</v>
      </c>
      <c r="AV434" s="14" t="s">
        <v>88</v>
      </c>
      <c r="AW434" s="14" t="s">
        <v>30</v>
      </c>
      <c r="AX434" s="14" t="s">
        <v>75</v>
      </c>
      <c r="AY434" s="244" t="s">
        <v>159</v>
      </c>
    </row>
    <row r="435" spans="1:65" s="15" customFormat="1" ht="11.25">
      <c r="B435" s="245"/>
      <c r="C435" s="246"/>
      <c r="D435" s="225" t="s">
        <v>169</v>
      </c>
      <c r="E435" s="247" t="s">
        <v>1</v>
      </c>
      <c r="F435" s="248" t="s">
        <v>179</v>
      </c>
      <c r="G435" s="246"/>
      <c r="H435" s="249">
        <v>35.700000000000003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AT435" s="255" t="s">
        <v>169</v>
      </c>
      <c r="AU435" s="255" t="s">
        <v>88</v>
      </c>
      <c r="AV435" s="15" t="s">
        <v>167</v>
      </c>
      <c r="AW435" s="15" t="s">
        <v>30</v>
      </c>
      <c r="AX435" s="15" t="s">
        <v>82</v>
      </c>
      <c r="AY435" s="255" t="s">
        <v>159</v>
      </c>
    </row>
    <row r="436" spans="1:65" s="2" customFormat="1" ht="24.2" customHeight="1">
      <c r="A436" s="35"/>
      <c r="B436" s="36"/>
      <c r="C436" s="210" t="s">
        <v>603</v>
      </c>
      <c r="D436" s="210" t="s">
        <v>163</v>
      </c>
      <c r="E436" s="211" t="s">
        <v>604</v>
      </c>
      <c r="F436" s="212" t="s">
        <v>605</v>
      </c>
      <c r="G436" s="213" t="s">
        <v>284</v>
      </c>
      <c r="H436" s="214">
        <v>134</v>
      </c>
      <c r="I436" s="215"/>
      <c r="J436" s="216">
        <f>ROUND(I436*H436,2)</f>
        <v>0</v>
      </c>
      <c r="K436" s="217"/>
      <c r="L436" s="38"/>
      <c r="M436" s="218" t="s">
        <v>1</v>
      </c>
      <c r="N436" s="219" t="s">
        <v>41</v>
      </c>
      <c r="O436" s="72"/>
      <c r="P436" s="220">
        <f>O436*H436</f>
        <v>0</v>
      </c>
      <c r="Q436" s="220">
        <v>0</v>
      </c>
      <c r="R436" s="220">
        <f>Q436*H436</f>
        <v>0</v>
      </c>
      <c r="S436" s="220">
        <v>0</v>
      </c>
      <c r="T436" s="221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2" t="s">
        <v>315</v>
      </c>
      <c r="AT436" s="222" t="s">
        <v>163</v>
      </c>
      <c r="AU436" s="222" t="s">
        <v>88</v>
      </c>
      <c r="AY436" s="17" t="s">
        <v>159</v>
      </c>
      <c r="BE436" s="118">
        <f>IF(N436="základní",J436,0)</f>
        <v>0</v>
      </c>
      <c r="BF436" s="118">
        <f>IF(N436="snížená",J436,0)</f>
        <v>0</v>
      </c>
      <c r="BG436" s="118">
        <f>IF(N436="zákl. přenesená",J436,0)</f>
        <v>0</v>
      </c>
      <c r="BH436" s="118">
        <f>IF(N436="sníž. přenesená",J436,0)</f>
        <v>0</v>
      </c>
      <c r="BI436" s="118">
        <f>IF(N436="nulová",J436,0)</f>
        <v>0</v>
      </c>
      <c r="BJ436" s="17" t="s">
        <v>88</v>
      </c>
      <c r="BK436" s="118">
        <f>ROUND(I436*H436,2)</f>
        <v>0</v>
      </c>
      <c r="BL436" s="17" t="s">
        <v>315</v>
      </c>
      <c r="BM436" s="222" t="s">
        <v>606</v>
      </c>
    </row>
    <row r="437" spans="1:65" s="14" customFormat="1" ht="11.25">
      <c r="B437" s="234"/>
      <c r="C437" s="235"/>
      <c r="D437" s="225" t="s">
        <v>169</v>
      </c>
      <c r="E437" s="236" t="s">
        <v>1</v>
      </c>
      <c r="F437" s="237" t="s">
        <v>607</v>
      </c>
      <c r="G437" s="235"/>
      <c r="H437" s="238">
        <v>134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AT437" s="244" t="s">
        <v>169</v>
      </c>
      <c r="AU437" s="244" t="s">
        <v>88</v>
      </c>
      <c r="AV437" s="14" t="s">
        <v>88</v>
      </c>
      <c r="AW437" s="14" t="s">
        <v>30</v>
      </c>
      <c r="AX437" s="14" t="s">
        <v>75</v>
      </c>
      <c r="AY437" s="244" t="s">
        <v>159</v>
      </c>
    </row>
    <row r="438" spans="1:65" s="15" customFormat="1" ht="11.25">
      <c r="B438" s="245"/>
      <c r="C438" s="246"/>
      <c r="D438" s="225" t="s">
        <v>169</v>
      </c>
      <c r="E438" s="247" t="s">
        <v>1</v>
      </c>
      <c r="F438" s="248" t="s">
        <v>179</v>
      </c>
      <c r="G438" s="246"/>
      <c r="H438" s="249">
        <v>134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AT438" s="255" t="s">
        <v>169</v>
      </c>
      <c r="AU438" s="255" t="s">
        <v>88</v>
      </c>
      <c r="AV438" s="15" t="s">
        <v>167</v>
      </c>
      <c r="AW438" s="15" t="s">
        <v>30</v>
      </c>
      <c r="AX438" s="15" t="s">
        <v>82</v>
      </c>
      <c r="AY438" s="255" t="s">
        <v>159</v>
      </c>
    </row>
    <row r="439" spans="1:65" s="2" customFormat="1" ht="14.45" customHeight="1">
      <c r="A439" s="35"/>
      <c r="B439" s="36"/>
      <c r="C439" s="256" t="s">
        <v>608</v>
      </c>
      <c r="D439" s="256" t="s">
        <v>396</v>
      </c>
      <c r="E439" s="257" t="s">
        <v>609</v>
      </c>
      <c r="F439" s="258" t="s">
        <v>610</v>
      </c>
      <c r="G439" s="259" t="s">
        <v>284</v>
      </c>
      <c r="H439" s="260">
        <v>55.2</v>
      </c>
      <c r="I439" s="261"/>
      <c r="J439" s="262">
        <f>ROUND(I439*H439,2)</f>
        <v>0</v>
      </c>
      <c r="K439" s="263"/>
      <c r="L439" s="264"/>
      <c r="M439" s="265" t="s">
        <v>1</v>
      </c>
      <c r="N439" s="266" t="s">
        <v>41</v>
      </c>
      <c r="O439" s="72"/>
      <c r="P439" s="220">
        <f>O439*H439</f>
        <v>0</v>
      </c>
      <c r="Q439" s="220">
        <v>6.9999999999999994E-5</v>
      </c>
      <c r="R439" s="220">
        <f>Q439*H439</f>
        <v>3.8639999999999998E-3</v>
      </c>
      <c r="S439" s="220">
        <v>0</v>
      </c>
      <c r="T439" s="221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2" t="s">
        <v>399</v>
      </c>
      <c r="AT439" s="222" t="s">
        <v>396</v>
      </c>
      <c r="AU439" s="222" t="s">
        <v>88</v>
      </c>
      <c r="AY439" s="17" t="s">
        <v>159</v>
      </c>
      <c r="BE439" s="118">
        <f>IF(N439="základní",J439,0)</f>
        <v>0</v>
      </c>
      <c r="BF439" s="118">
        <f>IF(N439="snížená",J439,0)</f>
        <v>0</v>
      </c>
      <c r="BG439" s="118">
        <f>IF(N439="zákl. přenesená",J439,0)</f>
        <v>0</v>
      </c>
      <c r="BH439" s="118">
        <f>IF(N439="sníž. přenesená",J439,0)</f>
        <v>0</v>
      </c>
      <c r="BI439" s="118">
        <f>IF(N439="nulová",J439,0)</f>
        <v>0</v>
      </c>
      <c r="BJ439" s="17" t="s">
        <v>88</v>
      </c>
      <c r="BK439" s="118">
        <f>ROUND(I439*H439,2)</f>
        <v>0</v>
      </c>
      <c r="BL439" s="17" t="s">
        <v>315</v>
      </c>
      <c r="BM439" s="222" t="s">
        <v>611</v>
      </c>
    </row>
    <row r="440" spans="1:65" s="13" customFormat="1" ht="11.25">
      <c r="B440" s="223"/>
      <c r="C440" s="224"/>
      <c r="D440" s="225" t="s">
        <v>169</v>
      </c>
      <c r="E440" s="226" t="s">
        <v>1</v>
      </c>
      <c r="F440" s="227" t="s">
        <v>612</v>
      </c>
      <c r="G440" s="224"/>
      <c r="H440" s="226" t="s">
        <v>1</v>
      </c>
      <c r="I440" s="228"/>
      <c r="J440" s="224"/>
      <c r="K440" s="224"/>
      <c r="L440" s="229"/>
      <c r="M440" s="230"/>
      <c r="N440" s="231"/>
      <c r="O440" s="231"/>
      <c r="P440" s="231"/>
      <c r="Q440" s="231"/>
      <c r="R440" s="231"/>
      <c r="S440" s="231"/>
      <c r="T440" s="232"/>
      <c r="AT440" s="233" t="s">
        <v>169</v>
      </c>
      <c r="AU440" s="233" t="s">
        <v>88</v>
      </c>
      <c r="AV440" s="13" t="s">
        <v>82</v>
      </c>
      <c r="AW440" s="13" t="s">
        <v>30</v>
      </c>
      <c r="AX440" s="13" t="s">
        <v>75</v>
      </c>
      <c r="AY440" s="233" t="s">
        <v>159</v>
      </c>
    </row>
    <row r="441" spans="1:65" s="13" customFormat="1" ht="11.25">
      <c r="B441" s="223"/>
      <c r="C441" s="224"/>
      <c r="D441" s="225" t="s">
        <v>169</v>
      </c>
      <c r="E441" s="226" t="s">
        <v>1</v>
      </c>
      <c r="F441" s="227" t="s">
        <v>613</v>
      </c>
      <c r="G441" s="224"/>
      <c r="H441" s="226" t="s">
        <v>1</v>
      </c>
      <c r="I441" s="228"/>
      <c r="J441" s="224"/>
      <c r="K441" s="224"/>
      <c r="L441" s="229"/>
      <c r="M441" s="230"/>
      <c r="N441" s="231"/>
      <c r="O441" s="231"/>
      <c r="P441" s="231"/>
      <c r="Q441" s="231"/>
      <c r="R441" s="231"/>
      <c r="S441" s="231"/>
      <c r="T441" s="232"/>
      <c r="AT441" s="233" t="s">
        <v>169</v>
      </c>
      <c r="AU441" s="233" t="s">
        <v>88</v>
      </c>
      <c r="AV441" s="13" t="s">
        <v>82</v>
      </c>
      <c r="AW441" s="13" t="s">
        <v>30</v>
      </c>
      <c r="AX441" s="13" t="s">
        <v>75</v>
      </c>
      <c r="AY441" s="233" t="s">
        <v>159</v>
      </c>
    </row>
    <row r="442" spans="1:65" s="13" customFormat="1" ht="11.25">
      <c r="B442" s="223"/>
      <c r="C442" s="224"/>
      <c r="D442" s="225" t="s">
        <v>169</v>
      </c>
      <c r="E442" s="226" t="s">
        <v>1</v>
      </c>
      <c r="F442" s="227" t="s">
        <v>614</v>
      </c>
      <c r="G442" s="224"/>
      <c r="H442" s="226" t="s">
        <v>1</v>
      </c>
      <c r="I442" s="228"/>
      <c r="J442" s="224"/>
      <c r="K442" s="224"/>
      <c r="L442" s="229"/>
      <c r="M442" s="230"/>
      <c r="N442" s="231"/>
      <c r="O442" s="231"/>
      <c r="P442" s="231"/>
      <c r="Q442" s="231"/>
      <c r="R442" s="231"/>
      <c r="S442" s="231"/>
      <c r="T442" s="232"/>
      <c r="AT442" s="233" t="s">
        <v>169</v>
      </c>
      <c r="AU442" s="233" t="s">
        <v>88</v>
      </c>
      <c r="AV442" s="13" t="s">
        <v>82</v>
      </c>
      <c r="AW442" s="13" t="s">
        <v>30</v>
      </c>
      <c r="AX442" s="13" t="s">
        <v>75</v>
      </c>
      <c r="AY442" s="233" t="s">
        <v>159</v>
      </c>
    </row>
    <row r="443" spans="1:65" s="14" customFormat="1" ht="11.25">
      <c r="B443" s="234"/>
      <c r="C443" s="235"/>
      <c r="D443" s="225" t="s">
        <v>169</v>
      </c>
      <c r="E443" s="236" t="s">
        <v>1</v>
      </c>
      <c r="F443" s="237" t="s">
        <v>615</v>
      </c>
      <c r="G443" s="235"/>
      <c r="H443" s="238">
        <v>20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AT443" s="244" t="s">
        <v>169</v>
      </c>
      <c r="AU443" s="244" t="s">
        <v>88</v>
      </c>
      <c r="AV443" s="14" t="s">
        <v>88</v>
      </c>
      <c r="AW443" s="14" t="s">
        <v>30</v>
      </c>
      <c r="AX443" s="14" t="s">
        <v>75</v>
      </c>
      <c r="AY443" s="244" t="s">
        <v>159</v>
      </c>
    </row>
    <row r="444" spans="1:65" s="13" customFormat="1" ht="11.25">
      <c r="B444" s="223"/>
      <c r="C444" s="224"/>
      <c r="D444" s="225" t="s">
        <v>169</v>
      </c>
      <c r="E444" s="226" t="s">
        <v>1</v>
      </c>
      <c r="F444" s="227" t="s">
        <v>343</v>
      </c>
      <c r="G444" s="224"/>
      <c r="H444" s="226" t="s">
        <v>1</v>
      </c>
      <c r="I444" s="228"/>
      <c r="J444" s="224"/>
      <c r="K444" s="224"/>
      <c r="L444" s="229"/>
      <c r="M444" s="230"/>
      <c r="N444" s="231"/>
      <c r="O444" s="231"/>
      <c r="P444" s="231"/>
      <c r="Q444" s="231"/>
      <c r="R444" s="231"/>
      <c r="S444" s="231"/>
      <c r="T444" s="232"/>
      <c r="AT444" s="233" t="s">
        <v>169</v>
      </c>
      <c r="AU444" s="233" t="s">
        <v>88</v>
      </c>
      <c r="AV444" s="13" t="s">
        <v>82</v>
      </c>
      <c r="AW444" s="13" t="s">
        <v>30</v>
      </c>
      <c r="AX444" s="13" t="s">
        <v>75</v>
      </c>
      <c r="AY444" s="233" t="s">
        <v>159</v>
      </c>
    </row>
    <row r="445" spans="1:65" s="14" customFormat="1" ht="11.25">
      <c r="B445" s="234"/>
      <c r="C445" s="235"/>
      <c r="D445" s="225" t="s">
        <v>169</v>
      </c>
      <c r="E445" s="236" t="s">
        <v>1</v>
      </c>
      <c r="F445" s="237" t="s">
        <v>616</v>
      </c>
      <c r="G445" s="235"/>
      <c r="H445" s="238">
        <v>26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AT445" s="244" t="s">
        <v>169</v>
      </c>
      <c r="AU445" s="244" t="s">
        <v>88</v>
      </c>
      <c r="AV445" s="14" t="s">
        <v>88</v>
      </c>
      <c r="AW445" s="14" t="s">
        <v>30</v>
      </c>
      <c r="AX445" s="14" t="s">
        <v>75</v>
      </c>
      <c r="AY445" s="244" t="s">
        <v>159</v>
      </c>
    </row>
    <row r="446" spans="1:65" s="15" customFormat="1" ht="11.25">
      <c r="B446" s="245"/>
      <c r="C446" s="246"/>
      <c r="D446" s="225" t="s">
        <v>169</v>
      </c>
      <c r="E446" s="247" t="s">
        <v>1</v>
      </c>
      <c r="F446" s="248" t="s">
        <v>179</v>
      </c>
      <c r="G446" s="246"/>
      <c r="H446" s="249">
        <v>46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AT446" s="255" t="s">
        <v>169</v>
      </c>
      <c r="AU446" s="255" t="s">
        <v>88</v>
      </c>
      <c r="AV446" s="15" t="s">
        <v>167</v>
      </c>
      <c r="AW446" s="15" t="s">
        <v>30</v>
      </c>
      <c r="AX446" s="15" t="s">
        <v>82</v>
      </c>
      <c r="AY446" s="255" t="s">
        <v>159</v>
      </c>
    </row>
    <row r="447" spans="1:65" s="14" customFormat="1" ht="11.25">
      <c r="B447" s="234"/>
      <c r="C447" s="235"/>
      <c r="D447" s="225" t="s">
        <v>169</v>
      </c>
      <c r="E447" s="235"/>
      <c r="F447" s="237" t="s">
        <v>617</v>
      </c>
      <c r="G447" s="235"/>
      <c r="H447" s="238">
        <v>55.2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AT447" s="244" t="s">
        <v>169</v>
      </c>
      <c r="AU447" s="244" t="s">
        <v>88</v>
      </c>
      <c r="AV447" s="14" t="s">
        <v>88</v>
      </c>
      <c r="AW447" s="14" t="s">
        <v>4</v>
      </c>
      <c r="AX447" s="14" t="s">
        <v>82</v>
      </c>
      <c r="AY447" s="244" t="s">
        <v>159</v>
      </c>
    </row>
    <row r="448" spans="1:65" s="2" customFormat="1" ht="14.45" customHeight="1">
      <c r="A448" s="35"/>
      <c r="B448" s="36"/>
      <c r="C448" s="256" t="s">
        <v>618</v>
      </c>
      <c r="D448" s="256" t="s">
        <v>396</v>
      </c>
      <c r="E448" s="257" t="s">
        <v>619</v>
      </c>
      <c r="F448" s="258" t="s">
        <v>620</v>
      </c>
      <c r="G448" s="259" t="s">
        <v>284</v>
      </c>
      <c r="H448" s="260">
        <v>105.6</v>
      </c>
      <c r="I448" s="261"/>
      <c r="J448" s="262">
        <f>ROUND(I448*H448,2)</f>
        <v>0</v>
      </c>
      <c r="K448" s="263"/>
      <c r="L448" s="264"/>
      <c r="M448" s="265" t="s">
        <v>1</v>
      </c>
      <c r="N448" s="266" t="s">
        <v>41</v>
      </c>
      <c r="O448" s="72"/>
      <c r="P448" s="220">
        <f>O448*H448</f>
        <v>0</v>
      </c>
      <c r="Q448" s="220">
        <v>1.1E-4</v>
      </c>
      <c r="R448" s="220">
        <f>Q448*H448</f>
        <v>1.1616E-2</v>
      </c>
      <c r="S448" s="220">
        <v>0</v>
      </c>
      <c r="T448" s="221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2" t="s">
        <v>399</v>
      </c>
      <c r="AT448" s="222" t="s">
        <v>396</v>
      </c>
      <c r="AU448" s="222" t="s">
        <v>88</v>
      </c>
      <c r="AY448" s="17" t="s">
        <v>159</v>
      </c>
      <c r="BE448" s="118">
        <f>IF(N448="základní",J448,0)</f>
        <v>0</v>
      </c>
      <c r="BF448" s="118">
        <f>IF(N448="snížená",J448,0)</f>
        <v>0</v>
      </c>
      <c r="BG448" s="118">
        <f>IF(N448="zákl. přenesená",J448,0)</f>
        <v>0</v>
      </c>
      <c r="BH448" s="118">
        <f>IF(N448="sníž. přenesená",J448,0)</f>
        <v>0</v>
      </c>
      <c r="BI448" s="118">
        <f>IF(N448="nulová",J448,0)</f>
        <v>0</v>
      </c>
      <c r="BJ448" s="17" t="s">
        <v>88</v>
      </c>
      <c r="BK448" s="118">
        <f>ROUND(I448*H448,2)</f>
        <v>0</v>
      </c>
      <c r="BL448" s="17" t="s">
        <v>315</v>
      </c>
      <c r="BM448" s="222" t="s">
        <v>621</v>
      </c>
    </row>
    <row r="449" spans="1:65" s="13" customFormat="1" ht="11.25">
      <c r="B449" s="223"/>
      <c r="C449" s="224"/>
      <c r="D449" s="225" t="s">
        <v>169</v>
      </c>
      <c r="E449" s="226" t="s">
        <v>1</v>
      </c>
      <c r="F449" s="227" t="s">
        <v>622</v>
      </c>
      <c r="G449" s="224"/>
      <c r="H449" s="226" t="s">
        <v>1</v>
      </c>
      <c r="I449" s="228"/>
      <c r="J449" s="224"/>
      <c r="K449" s="224"/>
      <c r="L449" s="229"/>
      <c r="M449" s="230"/>
      <c r="N449" s="231"/>
      <c r="O449" s="231"/>
      <c r="P449" s="231"/>
      <c r="Q449" s="231"/>
      <c r="R449" s="231"/>
      <c r="S449" s="231"/>
      <c r="T449" s="232"/>
      <c r="AT449" s="233" t="s">
        <v>169</v>
      </c>
      <c r="AU449" s="233" t="s">
        <v>88</v>
      </c>
      <c r="AV449" s="13" t="s">
        <v>82</v>
      </c>
      <c r="AW449" s="13" t="s">
        <v>30</v>
      </c>
      <c r="AX449" s="13" t="s">
        <v>75</v>
      </c>
      <c r="AY449" s="233" t="s">
        <v>159</v>
      </c>
    </row>
    <row r="450" spans="1:65" s="13" customFormat="1" ht="11.25">
      <c r="B450" s="223"/>
      <c r="C450" s="224"/>
      <c r="D450" s="225" t="s">
        <v>169</v>
      </c>
      <c r="E450" s="226" t="s">
        <v>1</v>
      </c>
      <c r="F450" s="227" t="s">
        <v>623</v>
      </c>
      <c r="G450" s="224"/>
      <c r="H450" s="226" t="s">
        <v>1</v>
      </c>
      <c r="I450" s="228"/>
      <c r="J450" s="224"/>
      <c r="K450" s="224"/>
      <c r="L450" s="229"/>
      <c r="M450" s="230"/>
      <c r="N450" s="231"/>
      <c r="O450" s="231"/>
      <c r="P450" s="231"/>
      <c r="Q450" s="231"/>
      <c r="R450" s="231"/>
      <c r="S450" s="231"/>
      <c r="T450" s="232"/>
      <c r="AT450" s="233" t="s">
        <v>169</v>
      </c>
      <c r="AU450" s="233" t="s">
        <v>88</v>
      </c>
      <c r="AV450" s="13" t="s">
        <v>82</v>
      </c>
      <c r="AW450" s="13" t="s">
        <v>30</v>
      </c>
      <c r="AX450" s="13" t="s">
        <v>75</v>
      </c>
      <c r="AY450" s="233" t="s">
        <v>159</v>
      </c>
    </row>
    <row r="451" spans="1:65" s="14" customFormat="1" ht="11.25">
      <c r="B451" s="234"/>
      <c r="C451" s="235"/>
      <c r="D451" s="225" t="s">
        <v>169</v>
      </c>
      <c r="E451" s="236" t="s">
        <v>1</v>
      </c>
      <c r="F451" s="237" t="s">
        <v>160</v>
      </c>
      <c r="G451" s="235"/>
      <c r="H451" s="238">
        <v>3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AT451" s="244" t="s">
        <v>169</v>
      </c>
      <c r="AU451" s="244" t="s">
        <v>88</v>
      </c>
      <c r="AV451" s="14" t="s">
        <v>88</v>
      </c>
      <c r="AW451" s="14" t="s">
        <v>30</v>
      </c>
      <c r="AX451" s="14" t="s">
        <v>75</v>
      </c>
      <c r="AY451" s="244" t="s">
        <v>159</v>
      </c>
    </row>
    <row r="452" spans="1:65" s="13" customFormat="1" ht="11.25">
      <c r="B452" s="223"/>
      <c r="C452" s="224"/>
      <c r="D452" s="225" t="s">
        <v>169</v>
      </c>
      <c r="E452" s="226" t="s">
        <v>1</v>
      </c>
      <c r="F452" s="227" t="s">
        <v>624</v>
      </c>
      <c r="G452" s="224"/>
      <c r="H452" s="226" t="s">
        <v>1</v>
      </c>
      <c r="I452" s="228"/>
      <c r="J452" s="224"/>
      <c r="K452" s="224"/>
      <c r="L452" s="229"/>
      <c r="M452" s="230"/>
      <c r="N452" s="231"/>
      <c r="O452" s="231"/>
      <c r="P452" s="231"/>
      <c r="Q452" s="231"/>
      <c r="R452" s="231"/>
      <c r="S452" s="231"/>
      <c r="T452" s="232"/>
      <c r="AT452" s="233" t="s">
        <v>169</v>
      </c>
      <c r="AU452" s="233" t="s">
        <v>88</v>
      </c>
      <c r="AV452" s="13" t="s">
        <v>82</v>
      </c>
      <c r="AW452" s="13" t="s">
        <v>30</v>
      </c>
      <c r="AX452" s="13" t="s">
        <v>75</v>
      </c>
      <c r="AY452" s="233" t="s">
        <v>159</v>
      </c>
    </row>
    <row r="453" spans="1:65" s="14" customFormat="1" ht="11.25">
      <c r="B453" s="234"/>
      <c r="C453" s="235"/>
      <c r="D453" s="225" t="s">
        <v>169</v>
      </c>
      <c r="E453" s="236" t="s">
        <v>1</v>
      </c>
      <c r="F453" s="237" t="s">
        <v>315</v>
      </c>
      <c r="G453" s="235"/>
      <c r="H453" s="238">
        <v>16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AT453" s="244" t="s">
        <v>169</v>
      </c>
      <c r="AU453" s="244" t="s">
        <v>88</v>
      </c>
      <c r="AV453" s="14" t="s">
        <v>88</v>
      </c>
      <c r="AW453" s="14" t="s">
        <v>30</v>
      </c>
      <c r="AX453" s="14" t="s">
        <v>75</v>
      </c>
      <c r="AY453" s="244" t="s">
        <v>159</v>
      </c>
    </row>
    <row r="454" spans="1:65" s="13" customFormat="1" ht="11.25">
      <c r="B454" s="223"/>
      <c r="C454" s="224"/>
      <c r="D454" s="225" t="s">
        <v>169</v>
      </c>
      <c r="E454" s="226" t="s">
        <v>1</v>
      </c>
      <c r="F454" s="227" t="s">
        <v>625</v>
      </c>
      <c r="G454" s="224"/>
      <c r="H454" s="226" t="s">
        <v>1</v>
      </c>
      <c r="I454" s="228"/>
      <c r="J454" s="224"/>
      <c r="K454" s="224"/>
      <c r="L454" s="229"/>
      <c r="M454" s="230"/>
      <c r="N454" s="231"/>
      <c r="O454" s="231"/>
      <c r="P454" s="231"/>
      <c r="Q454" s="231"/>
      <c r="R454" s="231"/>
      <c r="S454" s="231"/>
      <c r="T454" s="232"/>
      <c r="AT454" s="233" t="s">
        <v>169</v>
      </c>
      <c r="AU454" s="233" t="s">
        <v>88</v>
      </c>
      <c r="AV454" s="13" t="s">
        <v>82</v>
      </c>
      <c r="AW454" s="13" t="s">
        <v>30</v>
      </c>
      <c r="AX454" s="13" t="s">
        <v>75</v>
      </c>
      <c r="AY454" s="233" t="s">
        <v>159</v>
      </c>
    </row>
    <row r="455" spans="1:65" s="14" customFormat="1" ht="11.25">
      <c r="B455" s="234"/>
      <c r="C455" s="235"/>
      <c r="D455" s="225" t="s">
        <v>169</v>
      </c>
      <c r="E455" s="236" t="s">
        <v>1</v>
      </c>
      <c r="F455" s="237" t="s">
        <v>330</v>
      </c>
      <c r="G455" s="235"/>
      <c r="H455" s="238">
        <v>19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AT455" s="244" t="s">
        <v>169</v>
      </c>
      <c r="AU455" s="244" t="s">
        <v>88</v>
      </c>
      <c r="AV455" s="14" t="s">
        <v>88</v>
      </c>
      <c r="AW455" s="14" t="s">
        <v>30</v>
      </c>
      <c r="AX455" s="14" t="s">
        <v>75</v>
      </c>
      <c r="AY455" s="244" t="s">
        <v>159</v>
      </c>
    </row>
    <row r="456" spans="1:65" s="13" customFormat="1" ht="11.25">
      <c r="B456" s="223"/>
      <c r="C456" s="224"/>
      <c r="D456" s="225" t="s">
        <v>169</v>
      </c>
      <c r="E456" s="226" t="s">
        <v>1</v>
      </c>
      <c r="F456" s="227" t="s">
        <v>626</v>
      </c>
      <c r="G456" s="224"/>
      <c r="H456" s="226" t="s">
        <v>1</v>
      </c>
      <c r="I456" s="228"/>
      <c r="J456" s="224"/>
      <c r="K456" s="224"/>
      <c r="L456" s="229"/>
      <c r="M456" s="230"/>
      <c r="N456" s="231"/>
      <c r="O456" s="231"/>
      <c r="P456" s="231"/>
      <c r="Q456" s="231"/>
      <c r="R456" s="231"/>
      <c r="S456" s="231"/>
      <c r="T456" s="232"/>
      <c r="AT456" s="233" t="s">
        <v>169</v>
      </c>
      <c r="AU456" s="233" t="s">
        <v>88</v>
      </c>
      <c r="AV456" s="13" t="s">
        <v>82</v>
      </c>
      <c r="AW456" s="13" t="s">
        <v>30</v>
      </c>
      <c r="AX456" s="13" t="s">
        <v>75</v>
      </c>
      <c r="AY456" s="233" t="s">
        <v>159</v>
      </c>
    </row>
    <row r="457" spans="1:65" s="13" customFormat="1" ht="11.25">
      <c r="B457" s="223"/>
      <c r="C457" s="224"/>
      <c r="D457" s="225" t="s">
        <v>169</v>
      </c>
      <c r="E457" s="226" t="s">
        <v>1</v>
      </c>
      <c r="F457" s="227" t="s">
        <v>177</v>
      </c>
      <c r="G457" s="224"/>
      <c r="H457" s="226" t="s">
        <v>1</v>
      </c>
      <c r="I457" s="228"/>
      <c r="J457" s="224"/>
      <c r="K457" s="224"/>
      <c r="L457" s="229"/>
      <c r="M457" s="230"/>
      <c r="N457" s="231"/>
      <c r="O457" s="231"/>
      <c r="P457" s="231"/>
      <c r="Q457" s="231"/>
      <c r="R457" s="231"/>
      <c r="S457" s="231"/>
      <c r="T457" s="232"/>
      <c r="AT457" s="233" t="s">
        <v>169</v>
      </c>
      <c r="AU457" s="233" t="s">
        <v>88</v>
      </c>
      <c r="AV457" s="13" t="s">
        <v>82</v>
      </c>
      <c r="AW457" s="13" t="s">
        <v>30</v>
      </c>
      <c r="AX457" s="13" t="s">
        <v>75</v>
      </c>
      <c r="AY457" s="233" t="s">
        <v>159</v>
      </c>
    </row>
    <row r="458" spans="1:65" s="14" customFormat="1" ht="11.25">
      <c r="B458" s="234"/>
      <c r="C458" s="235"/>
      <c r="D458" s="225" t="s">
        <v>169</v>
      </c>
      <c r="E458" s="236" t="s">
        <v>1</v>
      </c>
      <c r="F458" s="237" t="s">
        <v>627</v>
      </c>
      <c r="G458" s="235"/>
      <c r="H458" s="238">
        <v>27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AT458" s="244" t="s">
        <v>169</v>
      </c>
      <c r="AU458" s="244" t="s">
        <v>88</v>
      </c>
      <c r="AV458" s="14" t="s">
        <v>88</v>
      </c>
      <c r="AW458" s="14" t="s">
        <v>30</v>
      </c>
      <c r="AX458" s="14" t="s">
        <v>75</v>
      </c>
      <c r="AY458" s="244" t="s">
        <v>159</v>
      </c>
    </row>
    <row r="459" spans="1:65" s="13" customFormat="1" ht="11.25">
      <c r="B459" s="223"/>
      <c r="C459" s="224"/>
      <c r="D459" s="225" t="s">
        <v>169</v>
      </c>
      <c r="E459" s="226" t="s">
        <v>1</v>
      </c>
      <c r="F459" s="227" t="s">
        <v>343</v>
      </c>
      <c r="G459" s="224"/>
      <c r="H459" s="226" t="s">
        <v>1</v>
      </c>
      <c r="I459" s="228"/>
      <c r="J459" s="224"/>
      <c r="K459" s="224"/>
      <c r="L459" s="229"/>
      <c r="M459" s="230"/>
      <c r="N459" s="231"/>
      <c r="O459" s="231"/>
      <c r="P459" s="231"/>
      <c r="Q459" s="231"/>
      <c r="R459" s="231"/>
      <c r="S459" s="231"/>
      <c r="T459" s="232"/>
      <c r="AT459" s="233" t="s">
        <v>169</v>
      </c>
      <c r="AU459" s="233" t="s">
        <v>88</v>
      </c>
      <c r="AV459" s="13" t="s">
        <v>82</v>
      </c>
      <c r="AW459" s="13" t="s">
        <v>30</v>
      </c>
      <c r="AX459" s="13" t="s">
        <v>75</v>
      </c>
      <c r="AY459" s="233" t="s">
        <v>159</v>
      </c>
    </row>
    <row r="460" spans="1:65" s="14" customFormat="1" ht="11.25">
      <c r="B460" s="234"/>
      <c r="C460" s="235"/>
      <c r="D460" s="225" t="s">
        <v>169</v>
      </c>
      <c r="E460" s="236" t="s">
        <v>1</v>
      </c>
      <c r="F460" s="237" t="s">
        <v>628</v>
      </c>
      <c r="G460" s="235"/>
      <c r="H460" s="238">
        <v>23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AT460" s="244" t="s">
        <v>169</v>
      </c>
      <c r="AU460" s="244" t="s">
        <v>88</v>
      </c>
      <c r="AV460" s="14" t="s">
        <v>88</v>
      </c>
      <c r="AW460" s="14" t="s">
        <v>30</v>
      </c>
      <c r="AX460" s="14" t="s">
        <v>75</v>
      </c>
      <c r="AY460" s="244" t="s">
        <v>159</v>
      </c>
    </row>
    <row r="461" spans="1:65" s="15" customFormat="1" ht="11.25">
      <c r="B461" s="245"/>
      <c r="C461" s="246"/>
      <c r="D461" s="225" t="s">
        <v>169</v>
      </c>
      <c r="E461" s="247" t="s">
        <v>1</v>
      </c>
      <c r="F461" s="248" t="s">
        <v>179</v>
      </c>
      <c r="G461" s="246"/>
      <c r="H461" s="249">
        <v>88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AT461" s="255" t="s">
        <v>169</v>
      </c>
      <c r="AU461" s="255" t="s">
        <v>88</v>
      </c>
      <c r="AV461" s="15" t="s">
        <v>167</v>
      </c>
      <c r="AW461" s="15" t="s">
        <v>30</v>
      </c>
      <c r="AX461" s="15" t="s">
        <v>82</v>
      </c>
      <c r="AY461" s="255" t="s">
        <v>159</v>
      </c>
    </row>
    <row r="462" spans="1:65" s="14" customFormat="1" ht="11.25">
      <c r="B462" s="234"/>
      <c r="C462" s="235"/>
      <c r="D462" s="225" t="s">
        <v>169</v>
      </c>
      <c r="E462" s="235"/>
      <c r="F462" s="237" t="s">
        <v>629</v>
      </c>
      <c r="G462" s="235"/>
      <c r="H462" s="238">
        <v>105.6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AT462" s="244" t="s">
        <v>169</v>
      </c>
      <c r="AU462" s="244" t="s">
        <v>88</v>
      </c>
      <c r="AV462" s="14" t="s">
        <v>88</v>
      </c>
      <c r="AW462" s="14" t="s">
        <v>4</v>
      </c>
      <c r="AX462" s="14" t="s">
        <v>82</v>
      </c>
      <c r="AY462" s="244" t="s">
        <v>159</v>
      </c>
    </row>
    <row r="463" spans="1:65" s="2" customFormat="1" ht="24.2" customHeight="1">
      <c r="A463" s="35"/>
      <c r="B463" s="36"/>
      <c r="C463" s="210" t="s">
        <v>630</v>
      </c>
      <c r="D463" s="210" t="s">
        <v>163</v>
      </c>
      <c r="E463" s="211" t="s">
        <v>631</v>
      </c>
      <c r="F463" s="212" t="s">
        <v>632</v>
      </c>
      <c r="G463" s="213" t="s">
        <v>284</v>
      </c>
      <c r="H463" s="214">
        <v>18</v>
      </c>
      <c r="I463" s="215"/>
      <c r="J463" s="216">
        <f>ROUND(I463*H463,2)</f>
        <v>0</v>
      </c>
      <c r="K463" s="217"/>
      <c r="L463" s="38"/>
      <c r="M463" s="218" t="s">
        <v>1</v>
      </c>
      <c r="N463" s="219" t="s">
        <v>41</v>
      </c>
      <c r="O463" s="72"/>
      <c r="P463" s="220">
        <f>O463*H463</f>
        <v>0</v>
      </c>
      <c r="Q463" s="220">
        <v>0</v>
      </c>
      <c r="R463" s="220">
        <f>Q463*H463</f>
        <v>0</v>
      </c>
      <c r="S463" s="220">
        <v>0</v>
      </c>
      <c r="T463" s="221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22" t="s">
        <v>315</v>
      </c>
      <c r="AT463" s="222" t="s">
        <v>163</v>
      </c>
      <c r="AU463" s="222" t="s">
        <v>88</v>
      </c>
      <c r="AY463" s="17" t="s">
        <v>159</v>
      </c>
      <c r="BE463" s="118">
        <f>IF(N463="základní",J463,0)</f>
        <v>0</v>
      </c>
      <c r="BF463" s="118">
        <f>IF(N463="snížená",J463,0)</f>
        <v>0</v>
      </c>
      <c r="BG463" s="118">
        <f>IF(N463="zákl. přenesená",J463,0)</f>
        <v>0</v>
      </c>
      <c r="BH463" s="118">
        <f>IF(N463="sníž. přenesená",J463,0)</f>
        <v>0</v>
      </c>
      <c r="BI463" s="118">
        <f>IF(N463="nulová",J463,0)</f>
        <v>0</v>
      </c>
      <c r="BJ463" s="17" t="s">
        <v>88</v>
      </c>
      <c r="BK463" s="118">
        <f>ROUND(I463*H463,2)</f>
        <v>0</v>
      </c>
      <c r="BL463" s="17" t="s">
        <v>315</v>
      </c>
      <c r="BM463" s="222" t="s">
        <v>633</v>
      </c>
    </row>
    <row r="464" spans="1:65" s="13" customFormat="1" ht="11.25">
      <c r="B464" s="223"/>
      <c r="C464" s="224"/>
      <c r="D464" s="225" t="s">
        <v>169</v>
      </c>
      <c r="E464" s="226" t="s">
        <v>1</v>
      </c>
      <c r="F464" s="227" t="s">
        <v>634</v>
      </c>
      <c r="G464" s="224"/>
      <c r="H464" s="226" t="s">
        <v>1</v>
      </c>
      <c r="I464" s="228"/>
      <c r="J464" s="224"/>
      <c r="K464" s="224"/>
      <c r="L464" s="229"/>
      <c r="M464" s="230"/>
      <c r="N464" s="231"/>
      <c r="O464" s="231"/>
      <c r="P464" s="231"/>
      <c r="Q464" s="231"/>
      <c r="R464" s="231"/>
      <c r="S464" s="231"/>
      <c r="T464" s="232"/>
      <c r="AT464" s="233" t="s">
        <v>169</v>
      </c>
      <c r="AU464" s="233" t="s">
        <v>88</v>
      </c>
      <c r="AV464" s="13" t="s">
        <v>82</v>
      </c>
      <c r="AW464" s="13" t="s">
        <v>30</v>
      </c>
      <c r="AX464" s="13" t="s">
        <v>75</v>
      </c>
      <c r="AY464" s="233" t="s">
        <v>159</v>
      </c>
    </row>
    <row r="465" spans="1:65" s="14" customFormat="1" ht="11.25">
      <c r="B465" s="234"/>
      <c r="C465" s="235"/>
      <c r="D465" s="225" t="s">
        <v>169</v>
      </c>
      <c r="E465" s="236" t="s">
        <v>1</v>
      </c>
      <c r="F465" s="237" t="s">
        <v>326</v>
      </c>
      <c r="G465" s="235"/>
      <c r="H465" s="238">
        <v>18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AT465" s="244" t="s">
        <v>169</v>
      </c>
      <c r="AU465" s="244" t="s">
        <v>88</v>
      </c>
      <c r="AV465" s="14" t="s">
        <v>88</v>
      </c>
      <c r="AW465" s="14" t="s">
        <v>30</v>
      </c>
      <c r="AX465" s="14" t="s">
        <v>75</v>
      </c>
      <c r="AY465" s="244" t="s">
        <v>159</v>
      </c>
    </row>
    <row r="466" spans="1:65" s="15" customFormat="1" ht="11.25">
      <c r="B466" s="245"/>
      <c r="C466" s="246"/>
      <c r="D466" s="225" t="s">
        <v>169</v>
      </c>
      <c r="E466" s="247" t="s">
        <v>1</v>
      </c>
      <c r="F466" s="248" t="s">
        <v>179</v>
      </c>
      <c r="G466" s="246"/>
      <c r="H466" s="249">
        <v>18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AT466" s="255" t="s">
        <v>169</v>
      </c>
      <c r="AU466" s="255" t="s">
        <v>88</v>
      </c>
      <c r="AV466" s="15" t="s">
        <v>167</v>
      </c>
      <c r="AW466" s="15" t="s">
        <v>30</v>
      </c>
      <c r="AX466" s="15" t="s">
        <v>82</v>
      </c>
      <c r="AY466" s="255" t="s">
        <v>159</v>
      </c>
    </row>
    <row r="467" spans="1:65" s="2" customFormat="1" ht="14.45" customHeight="1">
      <c r="A467" s="35"/>
      <c r="B467" s="36"/>
      <c r="C467" s="256" t="s">
        <v>635</v>
      </c>
      <c r="D467" s="256" t="s">
        <v>396</v>
      </c>
      <c r="E467" s="257" t="s">
        <v>636</v>
      </c>
      <c r="F467" s="258" t="s">
        <v>637</v>
      </c>
      <c r="G467" s="259" t="s">
        <v>284</v>
      </c>
      <c r="H467" s="260">
        <v>21.6</v>
      </c>
      <c r="I467" s="261"/>
      <c r="J467" s="262">
        <f>ROUND(I467*H467,2)</f>
        <v>0</v>
      </c>
      <c r="K467" s="263"/>
      <c r="L467" s="264"/>
      <c r="M467" s="265" t="s">
        <v>1</v>
      </c>
      <c r="N467" s="266" t="s">
        <v>41</v>
      </c>
      <c r="O467" s="72"/>
      <c r="P467" s="220">
        <f>O467*H467</f>
        <v>0</v>
      </c>
      <c r="Q467" s="220">
        <v>2.5000000000000001E-4</v>
      </c>
      <c r="R467" s="220">
        <f>Q467*H467</f>
        <v>5.4000000000000003E-3</v>
      </c>
      <c r="S467" s="220">
        <v>0</v>
      </c>
      <c r="T467" s="221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2" t="s">
        <v>399</v>
      </c>
      <c r="AT467" s="222" t="s">
        <v>396</v>
      </c>
      <c r="AU467" s="222" t="s">
        <v>88</v>
      </c>
      <c r="AY467" s="17" t="s">
        <v>159</v>
      </c>
      <c r="BE467" s="118">
        <f>IF(N467="základní",J467,0)</f>
        <v>0</v>
      </c>
      <c r="BF467" s="118">
        <f>IF(N467="snížená",J467,0)</f>
        <v>0</v>
      </c>
      <c r="BG467" s="118">
        <f>IF(N467="zákl. přenesená",J467,0)</f>
        <v>0</v>
      </c>
      <c r="BH467" s="118">
        <f>IF(N467="sníž. přenesená",J467,0)</f>
        <v>0</v>
      </c>
      <c r="BI467" s="118">
        <f>IF(N467="nulová",J467,0)</f>
        <v>0</v>
      </c>
      <c r="BJ467" s="17" t="s">
        <v>88</v>
      </c>
      <c r="BK467" s="118">
        <f>ROUND(I467*H467,2)</f>
        <v>0</v>
      </c>
      <c r="BL467" s="17" t="s">
        <v>315</v>
      </c>
      <c r="BM467" s="222" t="s">
        <v>638</v>
      </c>
    </row>
    <row r="468" spans="1:65" s="14" customFormat="1" ht="11.25">
      <c r="B468" s="234"/>
      <c r="C468" s="235"/>
      <c r="D468" s="225" t="s">
        <v>169</v>
      </c>
      <c r="E468" s="235"/>
      <c r="F468" s="237" t="s">
        <v>639</v>
      </c>
      <c r="G468" s="235"/>
      <c r="H468" s="238">
        <v>21.6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AT468" s="244" t="s">
        <v>169</v>
      </c>
      <c r="AU468" s="244" t="s">
        <v>88</v>
      </c>
      <c r="AV468" s="14" t="s">
        <v>88</v>
      </c>
      <c r="AW468" s="14" t="s">
        <v>4</v>
      </c>
      <c r="AX468" s="14" t="s">
        <v>82</v>
      </c>
      <c r="AY468" s="244" t="s">
        <v>159</v>
      </c>
    </row>
    <row r="469" spans="1:65" s="2" customFormat="1" ht="24.2" customHeight="1">
      <c r="A469" s="35"/>
      <c r="B469" s="36"/>
      <c r="C469" s="210" t="s">
        <v>640</v>
      </c>
      <c r="D469" s="210" t="s">
        <v>163</v>
      </c>
      <c r="E469" s="211" t="s">
        <v>641</v>
      </c>
      <c r="F469" s="212" t="s">
        <v>642</v>
      </c>
      <c r="G469" s="213" t="s">
        <v>224</v>
      </c>
      <c r="H469" s="214">
        <v>10</v>
      </c>
      <c r="I469" s="215"/>
      <c r="J469" s="216">
        <f>ROUND(I469*H469,2)</f>
        <v>0</v>
      </c>
      <c r="K469" s="217"/>
      <c r="L469" s="38"/>
      <c r="M469" s="218" t="s">
        <v>1</v>
      </c>
      <c r="N469" s="219" t="s">
        <v>41</v>
      </c>
      <c r="O469" s="72"/>
      <c r="P469" s="220">
        <f>O469*H469</f>
        <v>0</v>
      </c>
      <c r="Q469" s="220">
        <v>0</v>
      </c>
      <c r="R469" s="220">
        <f>Q469*H469</f>
        <v>0</v>
      </c>
      <c r="S469" s="220">
        <v>0</v>
      </c>
      <c r="T469" s="221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2" t="s">
        <v>315</v>
      </c>
      <c r="AT469" s="222" t="s">
        <v>163</v>
      </c>
      <c r="AU469" s="222" t="s">
        <v>88</v>
      </c>
      <c r="AY469" s="17" t="s">
        <v>159</v>
      </c>
      <c r="BE469" s="118">
        <f>IF(N469="základní",J469,0)</f>
        <v>0</v>
      </c>
      <c r="BF469" s="118">
        <f>IF(N469="snížená",J469,0)</f>
        <v>0</v>
      </c>
      <c r="BG469" s="118">
        <f>IF(N469="zákl. přenesená",J469,0)</f>
        <v>0</v>
      </c>
      <c r="BH469" s="118">
        <f>IF(N469="sníž. přenesená",J469,0)</f>
        <v>0</v>
      </c>
      <c r="BI469" s="118">
        <f>IF(N469="nulová",J469,0)</f>
        <v>0</v>
      </c>
      <c r="BJ469" s="17" t="s">
        <v>88</v>
      </c>
      <c r="BK469" s="118">
        <f>ROUND(I469*H469,2)</f>
        <v>0</v>
      </c>
      <c r="BL469" s="17" t="s">
        <v>315</v>
      </c>
      <c r="BM469" s="222" t="s">
        <v>643</v>
      </c>
    </row>
    <row r="470" spans="1:65" s="2" customFormat="1" ht="24.2" customHeight="1">
      <c r="A470" s="35"/>
      <c r="B470" s="36"/>
      <c r="C470" s="210" t="s">
        <v>644</v>
      </c>
      <c r="D470" s="210" t="s">
        <v>163</v>
      </c>
      <c r="E470" s="211" t="s">
        <v>645</v>
      </c>
      <c r="F470" s="212" t="s">
        <v>646</v>
      </c>
      <c r="G470" s="213" t="s">
        <v>224</v>
      </c>
      <c r="H470" s="214">
        <v>2</v>
      </c>
      <c r="I470" s="215"/>
      <c r="J470" s="216">
        <f>ROUND(I470*H470,2)</f>
        <v>0</v>
      </c>
      <c r="K470" s="217"/>
      <c r="L470" s="38"/>
      <c r="M470" s="218" t="s">
        <v>1</v>
      </c>
      <c r="N470" s="219" t="s">
        <v>41</v>
      </c>
      <c r="O470" s="72"/>
      <c r="P470" s="220">
        <f>O470*H470</f>
        <v>0</v>
      </c>
      <c r="Q470" s="220">
        <v>0</v>
      </c>
      <c r="R470" s="220">
        <f>Q470*H470</f>
        <v>0</v>
      </c>
      <c r="S470" s="220">
        <v>0</v>
      </c>
      <c r="T470" s="221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2" t="s">
        <v>315</v>
      </c>
      <c r="AT470" s="222" t="s">
        <v>163</v>
      </c>
      <c r="AU470" s="222" t="s">
        <v>88</v>
      </c>
      <c r="AY470" s="17" t="s">
        <v>159</v>
      </c>
      <c r="BE470" s="118">
        <f>IF(N470="základní",J470,0)</f>
        <v>0</v>
      </c>
      <c r="BF470" s="118">
        <f>IF(N470="snížená",J470,0)</f>
        <v>0</v>
      </c>
      <c r="BG470" s="118">
        <f>IF(N470="zákl. přenesená",J470,0)</f>
        <v>0</v>
      </c>
      <c r="BH470" s="118">
        <f>IF(N470="sníž. přenesená",J470,0)</f>
        <v>0</v>
      </c>
      <c r="BI470" s="118">
        <f>IF(N470="nulová",J470,0)</f>
        <v>0</v>
      </c>
      <c r="BJ470" s="17" t="s">
        <v>88</v>
      </c>
      <c r="BK470" s="118">
        <f>ROUND(I470*H470,2)</f>
        <v>0</v>
      </c>
      <c r="BL470" s="17" t="s">
        <v>315</v>
      </c>
      <c r="BM470" s="222" t="s">
        <v>647</v>
      </c>
    </row>
    <row r="471" spans="1:65" s="2" customFormat="1" ht="14.45" customHeight="1">
      <c r="A471" s="35"/>
      <c r="B471" s="36"/>
      <c r="C471" s="210" t="s">
        <v>648</v>
      </c>
      <c r="D471" s="210" t="s">
        <v>163</v>
      </c>
      <c r="E471" s="211" t="s">
        <v>649</v>
      </c>
      <c r="F471" s="212" t="s">
        <v>650</v>
      </c>
      <c r="G471" s="213" t="s">
        <v>224</v>
      </c>
      <c r="H471" s="214">
        <v>15</v>
      </c>
      <c r="I471" s="215"/>
      <c r="J471" s="216">
        <f>ROUND(I471*H471,2)</f>
        <v>0</v>
      </c>
      <c r="K471" s="217"/>
      <c r="L471" s="38"/>
      <c r="M471" s="218" t="s">
        <v>1</v>
      </c>
      <c r="N471" s="219" t="s">
        <v>41</v>
      </c>
      <c r="O471" s="72"/>
      <c r="P471" s="220">
        <f>O471*H471</f>
        <v>0</v>
      </c>
      <c r="Q471" s="220">
        <v>0</v>
      </c>
      <c r="R471" s="220">
        <f>Q471*H471</f>
        <v>0</v>
      </c>
      <c r="S471" s="220">
        <v>0</v>
      </c>
      <c r="T471" s="221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22" t="s">
        <v>315</v>
      </c>
      <c r="AT471" s="222" t="s">
        <v>163</v>
      </c>
      <c r="AU471" s="222" t="s">
        <v>88</v>
      </c>
      <c r="AY471" s="17" t="s">
        <v>159</v>
      </c>
      <c r="BE471" s="118">
        <f>IF(N471="základní",J471,0)</f>
        <v>0</v>
      </c>
      <c r="BF471" s="118">
        <f>IF(N471="snížená",J471,0)</f>
        <v>0</v>
      </c>
      <c r="BG471" s="118">
        <f>IF(N471="zákl. přenesená",J471,0)</f>
        <v>0</v>
      </c>
      <c r="BH471" s="118">
        <f>IF(N471="sníž. přenesená",J471,0)</f>
        <v>0</v>
      </c>
      <c r="BI471" s="118">
        <f>IF(N471="nulová",J471,0)</f>
        <v>0</v>
      </c>
      <c r="BJ471" s="17" t="s">
        <v>88</v>
      </c>
      <c r="BK471" s="118">
        <f>ROUND(I471*H471,2)</f>
        <v>0</v>
      </c>
      <c r="BL471" s="17" t="s">
        <v>315</v>
      </c>
      <c r="BM471" s="222" t="s">
        <v>651</v>
      </c>
    </row>
    <row r="472" spans="1:65" s="2" customFormat="1" ht="24.2" customHeight="1">
      <c r="A472" s="35"/>
      <c r="B472" s="36"/>
      <c r="C472" s="210" t="s">
        <v>652</v>
      </c>
      <c r="D472" s="210" t="s">
        <v>163</v>
      </c>
      <c r="E472" s="211" t="s">
        <v>653</v>
      </c>
      <c r="F472" s="212" t="s">
        <v>654</v>
      </c>
      <c r="G472" s="213" t="s">
        <v>224</v>
      </c>
      <c r="H472" s="214">
        <v>3</v>
      </c>
      <c r="I472" s="215"/>
      <c r="J472" s="216">
        <f>ROUND(I472*H472,2)</f>
        <v>0</v>
      </c>
      <c r="K472" s="217"/>
      <c r="L472" s="38"/>
      <c r="M472" s="218" t="s">
        <v>1</v>
      </c>
      <c r="N472" s="219" t="s">
        <v>41</v>
      </c>
      <c r="O472" s="72"/>
      <c r="P472" s="220">
        <f>O472*H472</f>
        <v>0</v>
      </c>
      <c r="Q472" s="220">
        <v>0</v>
      </c>
      <c r="R472" s="220">
        <f>Q472*H472</f>
        <v>0</v>
      </c>
      <c r="S472" s="220">
        <v>0</v>
      </c>
      <c r="T472" s="221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2" t="s">
        <v>315</v>
      </c>
      <c r="AT472" s="222" t="s">
        <v>163</v>
      </c>
      <c r="AU472" s="222" t="s">
        <v>88</v>
      </c>
      <c r="AY472" s="17" t="s">
        <v>159</v>
      </c>
      <c r="BE472" s="118">
        <f>IF(N472="základní",J472,0)</f>
        <v>0</v>
      </c>
      <c r="BF472" s="118">
        <f>IF(N472="snížená",J472,0)</f>
        <v>0</v>
      </c>
      <c r="BG472" s="118">
        <f>IF(N472="zákl. přenesená",J472,0)</f>
        <v>0</v>
      </c>
      <c r="BH472" s="118">
        <f>IF(N472="sníž. přenesená",J472,0)</f>
        <v>0</v>
      </c>
      <c r="BI472" s="118">
        <f>IF(N472="nulová",J472,0)</f>
        <v>0</v>
      </c>
      <c r="BJ472" s="17" t="s">
        <v>88</v>
      </c>
      <c r="BK472" s="118">
        <f>ROUND(I472*H472,2)</f>
        <v>0</v>
      </c>
      <c r="BL472" s="17" t="s">
        <v>315</v>
      </c>
      <c r="BM472" s="222" t="s">
        <v>655</v>
      </c>
    </row>
    <row r="473" spans="1:65" s="13" customFormat="1" ht="11.25">
      <c r="B473" s="223"/>
      <c r="C473" s="224"/>
      <c r="D473" s="225" t="s">
        <v>169</v>
      </c>
      <c r="E473" s="226" t="s">
        <v>1</v>
      </c>
      <c r="F473" s="227" t="s">
        <v>343</v>
      </c>
      <c r="G473" s="224"/>
      <c r="H473" s="226" t="s">
        <v>1</v>
      </c>
      <c r="I473" s="228"/>
      <c r="J473" s="224"/>
      <c r="K473" s="224"/>
      <c r="L473" s="229"/>
      <c r="M473" s="230"/>
      <c r="N473" s="231"/>
      <c r="O473" s="231"/>
      <c r="P473" s="231"/>
      <c r="Q473" s="231"/>
      <c r="R473" s="231"/>
      <c r="S473" s="231"/>
      <c r="T473" s="232"/>
      <c r="AT473" s="233" t="s">
        <v>169</v>
      </c>
      <c r="AU473" s="233" t="s">
        <v>88</v>
      </c>
      <c r="AV473" s="13" t="s">
        <v>82</v>
      </c>
      <c r="AW473" s="13" t="s">
        <v>30</v>
      </c>
      <c r="AX473" s="13" t="s">
        <v>75</v>
      </c>
      <c r="AY473" s="233" t="s">
        <v>159</v>
      </c>
    </row>
    <row r="474" spans="1:65" s="14" customFormat="1" ht="11.25">
      <c r="B474" s="234"/>
      <c r="C474" s="235"/>
      <c r="D474" s="225" t="s">
        <v>169</v>
      </c>
      <c r="E474" s="236" t="s">
        <v>1</v>
      </c>
      <c r="F474" s="237" t="s">
        <v>88</v>
      </c>
      <c r="G474" s="235"/>
      <c r="H474" s="238">
        <v>2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AT474" s="244" t="s">
        <v>169</v>
      </c>
      <c r="AU474" s="244" t="s">
        <v>88</v>
      </c>
      <c r="AV474" s="14" t="s">
        <v>88</v>
      </c>
      <c r="AW474" s="14" t="s">
        <v>30</v>
      </c>
      <c r="AX474" s="14" t="s">
        <v>75</v>
      </c>
      <c r="AY474" s="244" t="s">
        <v>159</v>
      </c>
    </row>
    <row r="475" spans="1:65" s="13" customFormat="1" ht="11.25">
      <c r="B475" s="223"/>
      <c r="C475" s="224"/>
      <c r="D475" s="225" t="s">
        <v>169</v>
      </c>
      <c r="E475" s="226" t="s">
        <v>1</v>
      </c>
      <c r="F475" s="227" t="s">
        <v>177</v>
      </c>
      <c r="G475" s="224"/>
      <c r="H475" s="226" t="s">
        <v>1</v>
      </c>
      <c r="I475" s="228"/>
      <c r="J475" s="224"/>
      <c r="K475" s="224"/>
      <c r="L475" s="229"/>
      <c r="M475" s="230"/>
      <c r="N475" s="231"/>
      <c r="O475" s="231"/>
      <c r="P475" s="231"/>
      <c r="Q475" s="231"/>
      <c r="R475" s="231"/>
      <c r="S475" s="231"/>
      <c r="T475" s="232"/>
      <c r="AT475" s="233" t="s">
        <v>169</v>
      </c>
      <c r="AU475" s="233" t="s">
        <v>88</v>
      </c>
      <c r="AV475" s="13" t="s">
        <v>82</v>
      </c>
      <c r="AW475" s="13" t="s">
        <v>30</v>
      </c>
      <c r="AX475" s="13" t="s">
        <v>75</v>
      </c>
      <c r="AY475" s="233" t="s">
        <v>159</v>
      </c>
    </row>
    <row r="476" spans="1:65" s="14" customFormat="1" ht="11.25">
      <c r="B476" s="234"/>
      <c r="C476" s="235"/>
      <c r="D476" s="225" t="s">
        <v>169</v>
      </c>
      <c r="E476" s="236" t="s">
        <v>1</v>
      </c>
      <c r="F476" s="237" t="s">
        <v>82</v>
      </c>
      <c r="G476" s="235"/>
      <c r="H476" s="238">
        <v>1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AT476" s="244" t="s">
        <v>169</v>
      </c>
      <c r="AU476" s="244" t="s">
        <v>88</v>
      </c>
      <c r="AV476" s="14" t="s">
        <v>88</v>
      </c>
      <c r="AW476" s="14" t="s">
        <v>30</v>
      </c>
      <c r="AX476" s="14" t="s">
        <v>75</v>
      </c>
      <c r="AY476" s="244" t="s">
        <v>159</v>
      </c>
    </row>
    <row r="477" spans="1:65" s="15" customFormat="1" ht="11.25">
      <c r="B477" s="245"/>
      <c r="C477" s="246"/>
      <c r="D477" s="225" t="s">
        <v>169</v>
      </c>
      <c r="E477" s="247" t="s">
        <v>1</v>
      </c>
      <c r="F477" s="248" t="s">
        <v>179</v>
      </c>
      <c r="G477" s="246"/>
      <c r="H477" s="249">
        <v>3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AT477" s="255" t="s">
        <v>169</v>
      </c>
      <c r="AU477" s="255" t="s">
        <v>88</v>
      </c>
      <c r="AV477" s="15" t="s">
        <v>167</v>
      </c>
      <c r="AW477" s="15" t="s">
        <v>30</v>
      </c>
      <c r="AX477" s="15" t="s">
        <v>82</v>
      </c>
      <c r="AY477" s="255" t="s">
        <v>159</v>
      </c>
    </row>
    <row r="478" spans="1:65" s="2" customFormat="1" ht="14.45" customHeight="1">
      <c r="A478" s="35"/>
      <c r="B478" s="36"/>
      <c r="C478" s="256" t="s">
        <v>656</v>
      </c>
      <c r="D478" s="256" t="s">
        <v>396</v>
      </c>
      <c r="E478" s="257" t="s">
        <v>657</v>
      </c>
      <c r="F478" s="258" t="s">
        <v>658</v>
      </c>
      <c r="G478" s="259" t="s">
        <v>224</v>
      </c>
      <c r="H478" s="260">
        <v>3</v>
      </c>
      <c r="I478" s="261"/>
      <c r="J478" s="262">
        <f>ROUND(I478*H478,2)</f>
        <v>0</v>
      </c>
      <c r="K478" s="263"/>
      <c r="L478" s="264"/>
      <c r="M478" s="265" t="s">
        <v>1</v>
      </c>
      <c r="N478" s="266" t="s">
        <v>41</v>
      </c>
      <c r="O478" s="72"/>
      <c r="P478" s="220">
        <f>O478*H478</f>
        <v>0</v>
      </c>
      <c r="Q478" s="220">
        <v>5.0000000000000002E-5</v>
      </c>
      <c r="R478" s="220">
        <f>Q478*H478</f>
        <v>1.5000000000000001E-4</v>
      </c>
      <c r="S478" s="220">
        <v>0</v>
      </c>
      <c r="T478" s="221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2" t="s">
        <v>399</v>
      </c>
      <c r="AT478" s="222" t="s">
        <v>396</v>
      </c>
      <c r="AU478" s="222" t="s">
        <v>88</v>
      </c>
      <c r="AY478" s="17" t="s">
        <v>159</v>
      </c>
      <c r="BE478" s="118">
        <f>IF(N478="základní",J478,0)</f>
        <v>0</v>
      </c>
      <c r="BF478" s="118">
        <f>IF(N478="snížená",J478,0)</f>
        <v>0</v>
      </c>
      <c r="BG478" s="118">
        <f>IF(N478="zákl. přenesená",J478,0)</f>
        <v>0</v>
      </c>
      <c r="BH478" s="118">
        <f>IF(N478="sníž. přenesená",J478,0)</f>
        <v>0</v>
      </c>
      <c r="BI478" s="118">
        <f>IF(N478="nulová",J478,0)</f>
        <v>0</v>
      </c>
      <c r="BJ478" s="17" t="s">
        <v>88</v>
      </c>
      <c r="BK478" s="118">
        <f>ROUND(I478*H478,2)</f>
        <v>0</v>
      </c>
      <c r="BL478" s="17" t="s">
        <v>315</v>
      </c>
      <c r="BM478" s="222" t="s">
        <v>659</v>
      </c>
    </row>
    <row r="479" spans="1:65" s="2" customFormat="1" ht="24.2" customHeight="1">
      <c r="A479" s="35"/>
      <c r="B479" s="36"/>
      <c r="C479" s="210" t="s">
        <v>660</v>
      </c>
      <c r="D479" s="210" t="s">
        <v>163</v>
      </c>
      <c r="E479" s="211" t="s">
        <v>661</v>
      </c>
      <c r="F479" s="212" t="s">
        <v>662</v>
      </c>
      <c r="G479" s="213" t="s">
        <v>224</v>
      </c>
      <c r="H479" s="214">
        <v>2</v>
      </c>
      <c r="I479" s="215"/>
      <c r="J479" s="216">
        <f>ROUND(I479*H479,2)</f>
        <v>0</v>
      </c>
      <c r="K479" s="217"/>
      <c r="L479" s="38"/>
      <c r="M479" s="218" t="s">
        <v>1</v>
      </c>
      <c r="N479" s="219" t="s">
        <v>41</v>
      </c>
      <c r="O479" s="72"/>
      <c r="P479" s="220">
        <f>O479*H479</f>
        <v>0</v>
      </c>
      <c r="Q479" s="220">
        <v>0</v>
      </c>
      <c r="R479" s="220">
        <f>Q479*H479</f>
        <v>0</v>
      </c>
      <c r="S479" s="220">
        <v>0</v>
      </c>
      <c r="T479" s="221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2" t="s">
        <v>315</v>
      </c>
      <c r="AT479" s="222" t="s">
        <v>163</v>
      </c>
      <c r="AU479" s="222" t="s">
        <v>88</v>
      </c>
      <c r="AY479" s="17" t="s">
        <v>159</v>
      </c>
      <c r="BE479" s="118">
        <f>IF(N479="základní",J479,0)</f>
        <v>0</v>
      </c>
      <c r="BF479" s="118">
        <f>IF(N479="snížená",J479,0)</f>
        <v>0</v>
      </c>
      <c r="BG479" s="118">
        <f>IF(N479="zákl. přenesená",J479,0)</f>
        <v>0</v>
      </c>
      <c r="BH479" s="118">
        <f>IF(N479="sníž. přenesená",J479,0)</f>
        <v>0</v>
      </c>
      <c r="BI479" s="118">
        <f>IF(N479="nulová",J479,0)</f>
        <v>0</v>
      </c>
      <c r="BJ479" s="17" t="s">
        <v>88</v>
      </c>
      <c r="BK479" s="118">
        <f>ROUND(I479*H479,2)</f>
        <v>0</v>
      </c>
      <c r="BL479" s="17" t="s">
        <v>315</v>
      </c>
      <c r="BM479" s="222" t="s">
        <v>663</v>
      </c>
    </row>
    <row r="480" spans="1:65" s="13" customFormat="1" ht="11.25">
      <c r="B480" s="223"/>
      <c r="C480" s="224"/>
      <c r="D480" s="225" t="s">
        <v>169</v>
      </c>
      <c r="E480" s="226" t="s">
        <v>1</v>
      </c>
      <c r="F480" s="227" t="s">
        <v>177</v>
      </c>
      <c r="G480" s="224"/>
      <c r="H480" s="226" t="s">
        <v>1</v>
      </c>
      <c r="I480" s="228"/>
      <c r="J480" s="224"/>
      <c r="K480" s="224"/>
      <c r="L480" s="229"/>
      <c r="M480" s="230"/>
      <c r="N480" s="231"/>
      <c r="O480" s="231"/>
      <c r="P480" s="231"/>
      <c r="Q480" s="231"/>
      <c r="R480" s="231"/>
      <c r="S480" s="231"/>
      <c r="T480" s="232"/>
      <c r="AT480" s="233" t="s">
        <v>169</v>
      </c>
      <c r="AU480" s="233" t="s">
        <v>88</v>
      </c>
      <c r="AV480" s="13" t="s">
        <v>82</v>
      </c>
      <c r="AW480" s="13" t="s">
        <v>30</v>
      </c>
      <c r="AX480" s="13" t="s">
        <v>75</v>
      </c>
      <c r="AY480" s="233" t="s">
        <v>159</v>
      </c>
    </row>
    <row r="481" spans="1:65" s="14" customFormat="1" ht="11.25">
      <c r="B481" s="234"/>
      <c r="C481" s="235"/>
      <c r="D481" s="225" t="s">
        <v>169</v>
      </c>
      <c r="E481" s="236" t="s">
        <v>1</v>
      </c>
      <c r="F481" s="237" t="s">
        <v>88</v>
      </c>
      <c r="G481" s="235"/>
      <c r="H481" s="238">
        <v>2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AT481" s="244" t="s">
        <v>169</v>
      </c>
      <c r="AU481" s="244" t="s">
        <v>88</v>
      </c>
      <c r="AV481" s="14" t="s">
        <v>88</v>
      </c>
      <c r="AW481" s="14" t="s">
        <v>30</v>
      </c>
      <c r="AX481" s="14" t="s">
        <v>75</v>
      </c>
      <c r="AY481" s="244" t="s">
        <v>159</v>
      </c>
    </row>
    <row r="482" spans="1:65" s="15" customFormat="1" ht="11.25">
      <c r="B482" s="245"/>
      <c r="C482" s="246"/>
      <c r="D482" s="225" t="s">
        <v>169</v>
      </c>
      <c r="E482" s="247" t="s">
        <v>1</v>
      </c>
      <c r="F482" s="248" t="s">
        <v>179</v>
      </c>
      <c r="G482" s="246"/>
      <c r="H482" s="249">
        <v>2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AT482" s="255" t="s">
        <v>169</v>
      </c>
      <c r="AU482" s="255" t="s">
        <v>88</v>
      </c>
      <c r="AV482" s="15" t="s">
        <v>167</v>
      </c>
      <c r="AW482" s="15" t="s">
        <v>30</v>
      </c>
      <c r="AX482" s="15" t="s">
        <v>82</v>
      </c>
      <c r="AY482" s="255" t="s">
        <v>159</v>
      </c>
    </row>
    <row r="483" spans="1:65" s="2" customFormat="1" ht="14.45" customHeight="1">
      <c r="A483" s="35"/>
      <c r="B483" s="36"/>
      <c r="C483" s="256" t="s">
        <v>664</v>
      </c>
      <c r="D483" s="256" t="s">
        <v>396</v>
      </c>
      <c r="E483" s="257" t="s">
        <v>665</v>
      </c>
      <c r="F483" s="258" t="s">
        <v>666</v>
      </c>
      <c r="G483" s="259" t="s">
        <v>224</v>
      </c>
      <c r="H483" s="260">
        <v>2</v>
      </c>
      <c r="I483" s="261"/>
      <c r="J483" s="262">
        <f>ROUND(I483*H483,2)</f>
        <v>0</v>
      </c>
      <c r="K483" s="263"/>
      <c r="L483" s="264"/>
      <c r="M483" s="265" t="s">
        <v>1</v>
      </c>
      <c r="N483" s="266" t="s">
        <v>41</v>
      </c>
      <c r="O483" s="72"/>
      <c r="P483" s="220">
        <f>O483*H483</f>
        <v>0</v>
      </c>
      <c r="Q483" s="220">
        <v>5.0000000000000002E-5</v>
      </c>
      <c r="R483" s="220">
        <f>Q483*H483</f>
        <v>1E-4</v>
      </c>
      <c r="S483" s="220">
        <v>0</v>
      </c>
      <c r="T483" s="221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2" t="s">
        <v>399</v>
      </c>
      <c r="AT483" s="222" t="s">
        <v>396</v>
      </c>
      <c r="AU483" s="222" t="s">
        <v>88</v>
      </c>
      <c r="AY483" s="17" t="s">
        <v>159</v>
      </c>
      <c r="BE483" s="118">
        <f>IF(N483="základní",J483,0)</f>
        <v>0</v>
      </c>
      <c r="BF483" s="118">
        <f>IF(N483="snížená",J483,0)</f>
        <v>0</v>
      </c>
      <c r="BG483" s="118">
        <f>IF(N483="zákl. přenesená",J483,0)</f>
        <v>0</v>
      </c>
      <c r="BH483" s="118">
        <f>IF(N483="sníž. přenesená",J483,0)</f>
        <v>0</v>
      </c>
      <c r="BI483" s="118">
        <f>IF(N483="nulová",J483,0)</f>
        <v>0</v>
      </c>
      <c r="BJ483" s="17" t="s">
        <v>88</v>
      </c>
      <c r="BK483" s="118">
        <f>ROUND(I483*H483,2)</f>
        <v>0</v>
      </c>
      <c r="BL483" s="17" t="s">
        <v>315</v>
      </c>
      <c r="BM483" s="222" t="s">
        <v>667</v>
      </c>
    </row>
    <row r="484" spans="1:65" s="14" customFormat="1" ht="11.25">
      <c r="B484" s="234"/>
      <c r="C484" s="235"/>
      <c r="D484" s="225" t="s">
        <v>169</v>
      </c>
      <c r="E484" s="236" t="s">
        <v>1</v>
      </c>
      <c r="F484" s="237" t="s">
        <v>88</v>
      </c>
      <c r="G484" s="235"/>
      <c r="H484" s="238">
        <v>2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AT484" s="244" t="s">
        <v>169</v>
      </c>
      <c r="AU484" s="244" t="s">
        <v>88</v>
      </c>
      <c r="AV484" s="14" t="s">
        <v>88</v>
      </c>
      <c r="AW484" s="14" t="s">
        <v>30</v>
      </c>
      <c r="AX484" s="14" t="s">
        <v>82</v>
      </c>
      <c r="AY484" s="244" t="s">
        <v>159</v>
      </c>
    </row>
    <row r="485" spans="1:65" s="2" customFormat="1" ht="24.2" customHeight="1">
      <c r="A485" s="35"/>
      <c r="B485" s="36"/>
      <c r="C485" s="210" t="s">
        <v>668</v>
      </c>
      <c r="D485" s="210" t="s">
        <v>163</v>
      </c>
      <c r="E485" s="211" t="s">
        <v>669</v>
      </c>
      <c r="F485" s="212" t="s">
        <v>670</v>
      </c>
      <c r="G485" s="213" t="s">
        <v>224</v>
      </c>
      <c r="H485" s="214">
        <v>1</v>
      </c>
      <c r="I485" s="215"/>
      <c r="J485" s="216">
        <f>ROUND(I485*H485,2)</f>
        <v>0</v>
      </c>
      <c r="K485" s="217"/>
      <c r="L485" s="38"/>
      <c r="M485" s="218" t="s">
        <v>1</v>
      </c>
      <c r="N485" s="219" t="s">
        <v>41</v>
      </c>
      <c r="O485" s="72"/>
      <c r="P485" s="220">
        <f>O485*H485</f>
        <v>0</v>
      </c>
      <c r="Q485" s="220">
        <v>0</v>
      </c>
      <c r="R485" s="220">
        <f>Q485*H485</f>
        <v>0</v>
      </c>
      <c r="S485" s="220">
        <v>0</v>
      </c>
      <c r="T485" s="221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22" t="s">
        <v>315</v>
      </c>
      <c r="AT485" s="222" t="s">
        <v>163</v>
      </c>
      <c r="AU485" s="222" t="s">
        <v>88</v>
      </c>
      <c r="AY485" s="17" t="s">
        <v>159</v>
      </c>
      <c r="BE485" s="118">
        <f>IF(N485="základní",J485,0)</f>
        <v>0</v>
      </c>
      <c r="BF485" s="118">
        <f>IF(N485="snížená",J485,0)</f>
        <v>0</v>
      </c>
      <c r="BG485" s="118">
        <f>IF(N485="zákl. přenesená",J485,0)</f>
        <v>0</v>
      </c>
      <c r="BH485" s="118">
        <f>IF(N485="sníž. přenesená",J485,0)</f>
        <v>0</v>
      </c>
      <c r="BI485" s="118">
        <f>IF(N485="nulová",J485,0)</f>
        <v>0</v>
      </c>
      <c r="BJ485" s="17" t="s">
        <v>88</v>
      </c>
      <c r="BK485" s="118">
        <f>ROUND(I485*H485,2)</f>
        <v>0</v>
      </c>
      <c r="BL485" s="17" t="s">
        <v>315</v>
      </c>
      <c r="BM485" s="222" t="s">
        <v>671</v>
      </c>
    </row>
    <row r="486" spans="1:65" s="13" customFormat="1" ht="11.25">
      <c r="B486" s="223"/>
      <c r="C486" s="224"/>
      <c r="D486" s="225" t="s">
        <v>169</v>
      </c>
      <c r="E486" s="226" t="s">
        <v>1</v>
      </c>
      <c r="F486" s="227" t="s">
        <v>672</v>
      </c>
      <c r="G486" s="224"/>
      <c r="H486" s="226" t="s">
        <v>1</v>
      </c>
      <c r="I486" s="228"/>
      <c r="J486" s="224"/>
      <c r="K486" s="224"/>
      <c r="L486" s="229"/>
      <c r="M486" s="230"/>
      <c r="N486" s="231"/>
      <c r="O486" s="231"/>
      <c r="P486" s="231"/>
      <c r="Q486" s="231"/>
      <c r="R486" s="231"/>
      <c r="S486" s="231"/>
      <c r="T486" s="232"/>
      <c r="AT486" s="233" t="s">
        <v>169</v>
      </c>
      <c r="AU486" s="233" t="s">
        <v>88</v>
      </c>
      <c r="AV486" s="13" t="s">
        <v>82</v>
      </c>
      <c r="AW486" s="13" t="s">
        <v>30</v>
      </c>
      <c r="AX486" s="13" t="s">
        <v>75</v>
      </c>
      <c r="AY486" s="233" t="s">
        <v>159</v>
      </c>
    </row>
    <row r="487" spans="1:65" s="14" customFormat="1" ht="11.25">
      <c r="B487" s="234"/>
      <c r="C487" s="235"/>
      <c r="D487" s="225" t="s">
        <v>169</v>
      </c>
      <c r="E487" s="236" t="s">
        <v>1</v>
      </c>
      <c r="F487" s="237" t="s">
        <v>82</v>
      </c>
      <c r="G487" s="235"/>
      <c r="H487" s="238">
        <v>1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AT487" s="244" t="s">
        <v>169</v>
      </c>
      <c r="AU487" s="244" t="s">
        <v>88</v>
      </c>
      <c r="AV487" s="14" t="s">
        <v>88</v>
      </c>
      <c r="AW487" s="14" t="s">
        <v>30</v>
      </c>
      <c r="AX487" s="14" t="s">
        <v>82</v>
      </c>
      <c r="AY487" s="244" t="s">
        <v>159</v>
      </c>
    </row>
    <row r="488" spans="1:65" s="2" customFormat="1" ht="24.2" customHeight="1">
      <c r="A488" s="35"/>
      <c r="B488" s="36"/>
      <c r="C488" s="256" t="s">
        <v>673</v>
      </c>
      <c r="D488" s="256" t="s">
        <v>396</v>
      </c>
      <c r="E488" s="257" t="s">
        <v>674</v>
      </c>
      <c r="F488" s="258" t="s">
        <v>675</v>
      </c>
      <c r="G488" s="259" t="s">
        <v>224</v>
      </c>
      <c r="H488" s="260">
        <v>1</v>
      </c>
      <c r="I488" s="261"/>
      <c r="J488" s="262">
        <f>ROUND(I488*H488,2)</f>
        <v>0</v>
      </c>
      <c r="K488" s="263"/>
      <c r="L488" s="264"/>
      <c r="M488" s="265" t="s">
        <v>1</v>
      </c>
      <c r="N488" s="266" t="s">
        <v>41</v>
      </c>
      <c r="O488" s="72"/>
      <c r="P488" s="220">
        <f>O488*H488</f>
        <v>0</v>
      </c>
      <c r="Q488" s="220">
        <v>0</v>
      </c>
      <c r="R488" s="220">
        <f>Q488*H488</f>
        <v>0</v>
      </c>
      <c r="S488" s="220">
        <v>0</v>
      </c>
      <c r="T488" s="221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2" t="s">
        <v>399</v>
      </c>
      <c r="AT488" s="222" t="s">
        <v>396</v>
      </c>
      <c r="AU488" s="222" t="s">
        <v>88</v>
      </c>
      <c r="AY488" s="17" t="s">
        <v>159</v>
      </c>
      <c r="BE488" s="118">
        <f>IF(N488="základní",J488,0)</f>
        <v>0</v>
      </c>
      <c r="BF488" s="118">
        <f>IF(N488="snížená",J488,0)</f>
        <v>0</v>
      </c>
      <c r="BG488" s="118">
        <f>IF(N488="zákl. přenesená",J488,0)</f>
        <v>0</v>
      </c>
      <c r="BH488" s="118">
        <f>IF(N488="sníž. přenesená",J488,0)</f>
        <v>0</v>
      </c>
      <c r="BI488" s="118">
        <f>IF(N488="nulová",J488,0)</f>
        <v>0</v>
      </c>
      <c r="BJ488" s="17" t="s">
        <v>88</v>
      </c>
      <c r="BK488" s="118">
        <f>ROUND(I488*H488,2)</f>
        <v>0</v>
      </c>
      <c r="BL488" s="17" t="s">
        <v>315</v>
      </c>
      <c r="BM488" s="222" t="s">
        <v>676</v>
      </c>
    </row>
    <row r="489" spans="1:65" s="2" customFormat="1" ht="24.2" customHeight="1">
      <c r="A489" s="35"/>
      <c r="B489" s="36"/>
      <c r="C489" s="210" t="s">
        <v>677</v>
      </c>
      <c r="D489" s="210" t="s">
        <v>163</v>
      </c>
      <c r="E489" s="211" t="s">
        <v>678</v>
      </c>
      <c r="F489" s="212" t="s">
        <v>679</v>
      </c>
      <c r="G489" s="213" t="s">
        <v>224</v>
      </c>
      <c r="H489" s="214">
        <v>2</v>
      </c>
      <c r="I489" s="215"/>
      <c r="J489" s="216">
        <f>ROUND(I489*H489,2)</f>
        <v>0</v>
      </c>
      <c r="K489" s="217"/>
      <c r="L489" s="38"/>
      <c r="M489" s="218" t="s">
        <v>1</v>
      </c>
      <c r="N489" s="219" t="s">
        <v>41</v>
      </c>
      <c r="O489" s="72"/>
      <c r="P489" s="220">
        <f>O489*H489</f>
        <v>0</v>
      </c>
      <c r="Q489" s="220">
        <v>0</v>
      </c>
      <c r="R489" s="220">
        <f>Q489*H489</f>
        <v>0</v>
      </c>
      <c r="S489" s="220">
        <v>5.0000000000000002E-5</v>
      </c>
      <c r="T489" s="221">
        <f>S489*H489</f>
        <v>1E-4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22" t="s">
        <v>315</v>
      </c>
      <c r="AT489" s="222" t="s">
        <v>163</v>
      </c>
      <c r="AU489" s="222" t="s">
        <v>88</v>
      </c>
      <c r="AY489" s="17" t="s">
        <v>159</v>
      </c>
      <c r="BE489" s="118">
        <f>IF(N489="základní",J489,0)</f>
        <v>0</v>
      </c>
      <c r="BF489" s="118">
        <f>IF(N489="snížená",J489,0)</f>
        <v>0</v>
      </c>
      <c r="BG489" s="118">
        <f>IF(N489="zákl. přenesená",J489,0)</f>
        <v>0</v>
      </c>
      <c r="BH489" s="118">
        <f>IF(N489="sníž. přenesená",J489,0)</f>
        <v>0</v>
      </c>
      <c r="BI489" s="118">
        <f>IF(N489="nulová",J489,0)</f>
        <v>0</v>
      </c>
      <c r="BJ489" s="17" t="s">
        <v>88</v>
      </c>
      <c r="BK489" s="118">
        <f>ROUND(I489*H489,2)</f>
        <v>0</v>
      </c>
      <c r="BL489" s="17" t="s">
        <v>315</v>
      </c>
      <c r="BM489" s="222" t="s">
        <v>680</v>
      </c>
    </row>
    <row r="490" spans="1:65" s="13" customFormat="1" ht="11.25">
      <c r="B490" s="223"/>
      <c r="C490" s="224"/>
      <c r="D490" s="225" t="s">
        <v>169</v>
      </c>
      <c r="E490" s="226" t="s">
        <v>1</v>
      </c>
      <c r="F490" s="227" t="s">
        <v>177</v>
      </c>
      <c r="G490" s="224"/>
      <c r="H490" s="226" t="s">
        <v>1</v>
      </c>
      <c r="I490" s="228"/>
      <c r="J490" s="224"/>
      <c r="K490" s="224"/>
      <c r="L490" s="229"/>
      <c r="M490" s="230"/>
      <c r="N490" s="231"/>
      <c r="O490" s="231"/>
      <c r="P490" s="231"/>
      <c r="Q490" s="231"/>
      <c r="R490" s="231"/>
      <c r="S490" s="231"/>
      <c r="T490" s="232"/>
      <c r="AT490" s="233" t="s">
        <v>169</v>
      </c>
      <c r="AU490" s="233" t="s">
        <v>88</v>
      </c>
      <c r="AV490" s="13" t="s">
        <v>82</v>
      </c>
      <c r="AW490" s="13" t="s">
        <v>30</v>
      </c>
      <c r="AX490" s="13" t="s">
        <v>75</v>
      </c>
      <c r="AY490" s="233" t="s">
        <v>159</v>
      </c>
    </row>
    <row r="491" spans="1:65" s="14" customFormat="1" ht="11.25">
      <c r="B491" s="234"/>
      <c r="C491" s="235"/>
      <c r="D491" s="225" t="s">
        <v>169</v>
      </c>
      <c r="E491" s="236" t="s">
        <v>1</v>
      </c>
      <c r="F491" s="237" t="s">
        <v>82</v>
      </c>
      <c r="G491" s="235"/>
      <c r="H491" s="238">
        <v>1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AT491" s="244" t="s">
        <v>169</v>
      </c>
      <c r="AU491" s="244" t="s">
        <v>88</v>
      </c>
      <c r="AV491" s="14" t="s">
        <v>88</v>
      </c>
      <c r="AW491" s="14" t="s">
        <v>30</v>
      </c>
      <c r="AX491" s="14" t="s">
        <v>75</v>
      </c>
      <c r="AY491" s="244" t="s">
        <v>159</v>
      </c>
    </row>
    <row r="492" spans="1:65" s="13" customFormat="1" ht="11.25">
      <c r="B492" s="223"/>
      <c r="C492" s="224"/>
      <c r="D492" s="225" t="s">
        <v>169</v>
      </c>
      <c r="E492" s="226" t="s">
        <v>1</v>
      </c>
      <c r="F492" s="227" t="s">
        <v>343</v>
      </c>
      <c r="G492" s="224"/>
      <c r="H492" s="226" t="s">
        <v>1</v>
      </c>
      <c r="I492" s="228"/>
      <c r="J492" s="224"/>
      <c r="K492" s="224"/>
      <c r="L492" s="229"/>
      <c r="M492" s="230"/>
      <c r="N492" s="231"/>
      <c r="O492" s="231"/>
      <c r="P492" s="231"/>
      <c r="Q492" s="231"/>
      <c r="R492" s="231"/>
      <c r="S492" s="231"/>
      <c r="T492" s="232"/>
      <c r="AT492" s="233" t="s">
        <v>169</v>
      </c>
      <c r="AU492" s="233" t="s">
        <v>88</v>
      </c>
      <c r="AV492" s="13" t="s">
        <v>82</v>
      </c>
      <c r="AW492" s="13" t="s">
        <v>30</v>
      </c>
      <c r="AX492" s="13" t="s">
        <v>75</v>
      </c>
      <c r="AY492" s="233" t="s">
        <v>159</v>
      </c>
    </row>
    <row r="493" spans="1:65" s="14" customFormat="1" ht="11.25">
      <c r="B493" s="234"/>
      <c r="C493" s="235"/>
      <c r="D493" s="225" t="s">
        <v>169</v>
      </c>
      <c r="E493" s="236" t="s">
        <v>1</v>
      </c>
      <c r="F493" s="237" t="s">
        <v>82</v>
      </c>
      <c r="G493" s="235"/>
      <c r="H493" s="238">
        <v>1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AT493" s="244" t="s">
        <v>169</v>
      </c>
      <c r="AU493" s="244" t="s">
        <v>88</v>
      </c>
      <c r="AV493" s="14" t="s">
        <v>88</v>
      </c>
      <c r="AW493" s="14" t="s">
        <v>30</v>
      </c>
      <c r="AX493" s="14" t="s">
        <v>75</v>
      </c>
      <c r="AY493" s="244" t="s">
        <v>159</v>
      </c>
    </row>
    <row r="494" spans="1:65" s="15" customFormat="1" ht="11.25">
      <c r="B494" s="245"/>
      <c r="C494" s="246"/>
      <c r="D494" s="225" t="s">
        <v>169</v>
      </c>
      <c r="E494" s="247" t="s">
        <v>1</v>
      </c>
      <c r="F494" s="248" t="s">
        <v>179</v>
      </c>
      <c r="G494" s="246"/>
      <c r="H494" s="249">
        <v>2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AT494" s="255" t="s">
        <v>169</v>
      </c>
      <c r="AU494" s="255" t="s">
        <v>88</v>
      </c>
      <c r="AV494" s="15" t="s">
        <v>167</v>
      </c>
      <c r="AW494" s="15" t="s">
        <v>30</v>
      </c>
      <c r="AX494" s="15" t="s">
        <v>82</v>
      </c>
      <c r="AY494" s="255" t="s">
        <v>159</v>
      </c>
    </row>
    <row r="495" spans="1:65" s="2" customFormat="1" ht="24.2" customHeight="1">
      <c r="A495" s="35"/>
      <c r="B495" s="36"/>
      <c r="C495" s="210" t="s">
        <v>681</v>
      </c>
      <c r="D495" s="210" t="s">
        <v>163</v>
      </c>
      <c r="E495" s="211" t="s">
        <v>682</v>
      </c>
      <c r="F495" s="212" t="s">
        <v>683</v>
      </c>
      <c r="G495" s="213" t="s">
        <v>224</v>
      </c>
      <c r="H495" s="214">
        <v>1</v>
      </c>
      <c r="I495" s="215"/>
      <c r="J495" s="216">
        <f>ROUND(I495*H495,2)</f>
        <v>0</v>
      </c>
      <c r="K495" s="217"/>
      <c r="L495" s="38"/>
      <c r="M495" s="218" t="s">
        <v>1</v>
      </c>
      <c r="N495" s="219" t="s">
        <v>41</v>
      </c>
      <c r="O495" s="72"/>
      <c r="P495" s="220">
        <f>O495*H495</f>
        <v>0</v>
      </c>
      <c r="Q495" s="220">
        <v>0</v>
      </c>
      <c r="R495" s="220">
        <f>Q495*H495</f>
        <v>0</v>
      </c>
      <c r="S495" s="220">
        <v>0</v>
      </c>
      <c r="T495" s="221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22" t="s">
        <v>315</v>
      </c>
      <c r="AT495" s="222" t="s">
        <v>163</v>
      </c>
      <c r="AU495" s="222" t="s">
        <v>88</v>
      </c>
      <c r="AY495" s="17" t="s">
        <v>159</v>
      </c>
      <c r="BE495" s="118">
        <f>IF(N495="základní",J495,0)</f>
        <v>0</v>
      </c>
      <c r="BF495" s="118">
        <f>IF(N495="snížená",J495,0)</f>
        <v>0</v>
      </c>
      <c r="BG495" s="118">
        <f>IF(N495="zákl. přenesená",J495,0)</f>
        <v>0</v>
      </c>
      <c r="BH495" s="118">
        <f>IF(N495="sníž. přenesená",J495,0)</f>
        <v>0</v>
      </c>
      <c r="BI495" s="118">
        <f>IF(N495="nulová",J495,0)</f>
        <v>0</v>
      </c>
      <c r="BJ495" s="17" t="s">
        <v>88</v>
      </c>
      <c r="BK495" s="118">
        <f>ROUND(I495*H495,2)</f>
        <v>0</v>
      </c>
      <c r="BL495" s="17" t="s">
        <v>315</v>
      </c>
      <c r="BM495" s="222" t="s">
        <v>684</v>
      </c>
    </row>
    <row r="496" spans="1:65" s="13" customFormat="1" ht="11.25">
      <c r="B496" s="223"/>
      <c r="C496" s="224"/>
      <c r="D496" s="225" t="s">
        <v>169</v>
      </c>
      <c r="E496" s="226" t="s">
        <v>1</v>
      </c>
      <c r="F496" s="227" t="s">
        <v>685</v>
      </c>
      <c r="G496" s="224"/>
      <c r="H496" s="226" t="s">
        <v>1</v>
      </c>
      <c r="I496" s="228"/>
      <c r="J496" s="224"/>
      <c r="K496" s="224"/>
      <c r="L496" s="229"/>
      <c r="M496" s="230"/>
      <c r="N496" s="231"/>
      <c r="O496" s="231"/>
      <c r="P496" s="231"/>
      <c r="Q496" s="231"/>
      <c r="R496" s="231"/>
      <c r="S496" s="231"/>
      <c r="T496" s="232"/>
      <c r="AT496" s="233" t="s">
        <v>169</v>
      </c>
      <c r="AU496" s="233" t="s">
        <v>88</v>
      </c>
      <c r="AV496" s="13" t="s">
        <v>82</v>
      </c>
      <c r="AW496" s="13" t="s">
        <v>30</v>
      </c>
      <c r="AX496" s="13" t="s">
        <v>75</v>
      </c>
      <c r="AY496" s="233" t="s">
        <v>159</v>
      </c>
    </row>
    <row r="497" spans="1:65" s="14" customFormat="1" ht="11.25">
      <c r="B497" s="234"/>
      <c r="C497" s="235"/>
      <c r="D497" s="225" t="s">
        <v>169</v>
      </c>
      <c r="E497" s="236" t="s">
        <v>1</v>
      </c>
      <c r="F497" s="237" t="s">
        <v>82</v>
      </c>
      <c r="G497" s="235"/>
      <c r="H497" s="238">
        <v>1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AT497" s="244" t="s">
        <v>169</v>
      </c>
      <c r="AU497" s="244" t="s">
        <v>88</v>
      </c>
      <c r="AV497" s="14" t="s">
        <v>88</v>
      </c>
      <c r="AW497" s="14" t="s">
        <v>30</v>
      </c>
      <c r="AX497" s="14" t="s">
        <v>75</v>
      </c>
      <c r="AY497" s="244" t="s">
        <v>159</v>
      </c>
    </row>
    <row r="498" spans="1:65" s="15" customFormat="1" ht="11.25">
      <c r="B498" s="245"/>
      <c r="C498" s="246"/>
      <c r="D498" s="225" t="s">
        <v>169</v>
      </c>
      <c r="E498" s="247" t="s">
        <v>1</v>
      </c>
      <c r="F498" s="248" t="s">
        <v>179</v>
      </c>
      <c r="G498" s="246"/>
      <c r="H498" s="249">
        <v>1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AT498" s="255" t="s">
        <v>169</v>
      </c>
      <c r="AU498" s="255" t="s">
        <v>88</v>
      </c>
      <c r="AV498" s="15" t="s">
        <v>167</v>
      </c>
      <c r="AW498" s="15" t="s">
        <v>30</v>
      </c>
      <c r="AX498" s="15" t="s">
        <v>82</v>
      </c>
      <c r="AY498" s="255" t="s">
        <v>159</v>
      </c>
    </row>
    <row r="499" spans="1:65" s="2" customFormat="1" ht="14.45" customHeight="1">
      <c r="A499" s="35"/>
      <c r="B499" s="36"/>
      <c r="C499" s="256" t="s">
        <v>686</v>
      </c>
      <c r="D499" s="256" t="s">
        <v>396</v>
      </c>
      <c r="E499" s="257" t="s">
        <v>687</v>
      </c>
      <c r="F499" s="258" t="s">
        <v>688</v>
      </c>
      <c r="G499" s="259" t="s">
        <v>224</v>
      </c>
      <c r="H499" s="260">
        <v>1</v>
      </c>
      <c r="I499" s="261"/>
      <c r="J499" s="262">
        <f>ROUND(I499*H499,2)</f>
        <v>0</v>
      </c>
      <c r="K499" s="263"/>
      <c r="L499" s="264"/>
      <c r="M499" s="265" t="s">
        <v>1</v>
      </c>
      <c r="N499" s="266" t="s">
        <v>41</v>
      </c>
      <c r="O499" s="72"/>
      <c r="P499" s="220">
        <f>O499*H499</f>
        <v>0</v>
      </c>
      <c r="Q499" s="220">
        <v>0</v>
      </c>
      <c r="R499" s="220">
        <f>Q499*H499</f>
        <v>0</v>
      </c>
      <c r="S499" s="220">
        <v>0</v>
      </c>
      <c r="T499" s="221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22" t="s">
        <v>399</v>
      </c>
      <c r="AT499" s="222" t="s">
        <v>396</v>
      </c>
      <c r="AU499" s="222" t="s">
        <v>88</v>
      </c>
      <c r="AY499" s="17" t="s">
        <v>159</v>
      </c>
      <c r="BE499" s="118">
        <f>IF(N499="základní",J499,0)</f>
        <v>0</v>
      </c>
      <c r="BF499" s="118">
        <f>IF(N499="snížená",J499,0)</f>
        <v>0</v>
      </c>
      <c r="BG499" s="118">
        <f>IF(N499="zákl. přenesená",J499,0)</f>
        <v>0</v>
      </c>
      <c r="BH499" s="118">
        <f>IF(N499="sníž. přenesená",J499,0)</f>
        <v>0</v>
      </c>
      <c r="BI499" s="118">
        <f>IF(N499="nulová",J499,0)</f>
        <v>0</v>
      </c>
      <c r="BJ499" s="17" t="s">
        <v>88</v>
      </c>
      <c r="BK499" s="118">
        <f>ROUND(I499*H499,2)</f>
        <v>0</v>
      </c>
      <c r="BL499" s="17" t="s">
        <v>315</v>
      </c>
      <c r="BM499" s="222" t="s">
        <v>689</v>
      </c>
    </row>
    <row r="500" spans="1:65" s="2" customFormat="1" ht="24.2" customHeight="1">
      <c r="A500" s="35"/>
      <c r="B500" s="36"/>
      <c r="C500" s="210" t="s">
        <v>690</v>
      </c>
      <c r="D500" s="210" t="s">
        <v>163</v>
      </c>
      <c r="E500" s="211" t="s">
        <v>691</v>
      </c>
      <c r="F500" s="212" t="s">
        <v>692</v>
      </c>
      <c r="G500" s="213" t="s">
        <v>224</v>
      </c>
      <c r="H500" s="214">
        <v>7</v>
      </c>
      <c r="I500" s="215"/>
      <c r="J500" s="216">
        <f>ROUND(I500*H500,2)</f>
        <v>0</v>
      </c>
      <c r="K500" s="217"/>
      <c r="L500" s="38"/>
      <c r="M500" s="218" t="s">
        <v>1</v>
      </c>
      <c r="N500" s="219" t="s">
        <v>41</v>
      </c>
      <c r="O500" s="72"/>
      <c r="P500" s="220">
        <f>O500*H500</f>
        <v>0</v>
      </c>
      <c r="Q500" s="220">
        <v>0</v>
      </c>
      <c r="R500" s="220">
        <f>Q500*H500</f>
        <v>0</v>
      </c>
      <c r="S500" s="220">
        <v>0</v>
      </c>
      <c r="T500" s="221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2" t="s">
        <v>315</v>
      </c>
      <c r="AT500" s="222" t="s">
        <v>163</v>
      </c>
      <c r="AU500" s="222" t="s">
        <v>88</v>
      </c>
      <c r="AY500" s="17" t="s">
        <v>159</v>
      </c>
      <c r="BE500" s="118">
        <f>IF(N500="základní",J500,0)</f>
        <v>0</v>
      </c>
      <c r="BF500" s="118">
        <f>IF(N500="snížená",J500,0)</f>
        <v>0</v>
      </c>
      <c r="BG500" s="118">
        <f>IF(N500="zákl. přenesená",J500,0)</f>
        <v>0</v>
      </c>
      <c r="BH500" s="118">
        <f>IF(N500="sníž. přenesená",J500,0)</f>
        <v>0</v>
      </c>
      <c r="BI500" s="118">
        <f>IF(N500="nulová",J500,0)</f>
        <v>0</v>
      </c>
      <c r="BJ500" s="17" t="s">
        <v>88</v>
      </c>
      <c r="BK500" s="118">
        <f>ROUND(I500*H500,2)</f>
        <v>0</v>
      </c>
      <c r="BL500" s="17" t="s">
        <v>315</v>
      </c>
      <c r="BM500" s="222" t="s">
        <v>693</v>
      </c>
    </row>
    <row r="501" spans="1:65" s="14" customFormat="1" ht="11.25">
      <c r="B501" s="234"/>
      <c r="C501" s="235"/>
      <c r="D501" s="225" t="s">
        <v>169</v>
      </c>
      <c r="E501" s="236" t="s">
        <v>1</v>
      </c>
      <c r="F501" s="237" t="s">
        <v>694</v>
      </c>
      <c r="G501" s="235"/>
      <c r="H501" s="238">
        <v>7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AT501" s="244" t="s">
        <v>169</v>
      </c>
      <c r="AU501" s="244" t="s">
        <v>88</v>
      </c>
      <c r="AV501" s="14" t="s">
        <v>88</v>
      </c>
      <c r="AW501" s="14" t="s">
        <v>30</v>
      </c>
      <c r="AX501" s="14" t="s">
        <v>82</v>
      </c>
      <c r="AY501" s="244" t="s">
        <v>159</v>
      </c>
    </row>
    <row r="502" spans="1:65" s="2" customFormat="1" ht="14.45" customHeight="1">
      <c r="A502" s="35"/>
      <c r="B502" s="36"/>
      <c r="C502" s="256" t="s">
        <v>695</v>
      </c>
      <c r="D502" s="256" t="s">
        <v>396</v>
      </c>
      <c r="E502" s="257" t="s">
        <v>696</v>
      </c>
      <c r="F502" s="258" t="s">
        <v>697</v>
      </c>
      <c r="G502" s="259" t="s">
        <v>224</v>
      </c>
      <c r="H502" s="260">
        <v>2</v>
      </c>
      <c r="I502" s="261"/>
      <c r="J502" s="262">
        <f>ROUND(I502*H502,2)</f>
        <v>0</v>
      </c>
      <c r="K502" s="263"/>
      <c r="L502" s="264"/>
      <c r="M502" s="265" t="s">
        <v>1</v>
      </c>
      <c r="N502" s="266" t="s">
        <v>41</v>
      </c>
      <c r="O502" s="72"/>
      <c r="P502" s="220">
        <f>O502*H502</f>
        <v>0</v>
      </c>
      <c r="Q502" s="220">
        <v>6.0000000000000002E-5</v>
      </c>
      <c r="R502" s="220">
        <f>Q502*H502</f>
        <v>1.2E-4</v>
      </c>
      <c r="S502" s="220">
        <v>0</v>
      </c>
      <c r="T502" s="221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22" t="s">
        <v>399</v>
      </c>
      <c r="AT502" s="222" t="s">
        <v>396</v>
      </c>
      <c r="AU502" s="222" t="s">
        <v>88</v>
      </c>
      <c r="AY502" s="17" t="s">
        <v>159</v>
      </c>
      <c r="BE502" s="118">
        <f>IF(N502="základní",J502,0)</f>
        <v>0</v>
      </c>
      <c r="BF502" s="118">
        <f>IF(N502="snížená",J502,0)</f>
        <v>0</v>
      </c>
      <c r="BG502" s="118">
        <f>IF(N502="zákl. přenesená",J502,0)</f>
        <v>0</v>
      </c>
      <c r="BH502" s="118">
        <f>IF(N502="sníž. přenesená",J502,0)</f>
        <v>0</v>
      </c>
      <c r="BI502" s="118">
        <f>IF(N502="nulová",J502,0)</f>
        <v>0</v>
      </c>
      <c r="BJ502" s="17" t="s">
        <v>88</v>
      </c>
      <c r="BK502" s="118">
        <f>ROUND(I502*H502,2)</f>
        <v>0</v>
      </c>
      <c r="BL502" s="17" t="s">
        <v>315</v>
      </c>
      <c r="BM502" s="222" t="s">
        <v>698</v>
      </c>
    </row>
    <row r="503" spans="1:65" s="13" customFormat="1" ht="11.25">
      <c r="B503" s="223"/>
      <c r="C503" s="224"/>
      <c r="D503" s="225" t="s">
        <v>169</v>
      </c>
      <c r="E503" s="226" t="s">
        <v>1</v>
      </c>
      <c r="F503" s="227" t="s">
        <v>177</v>
      </c>
      <c r="G503" s="224"/>
      <c r="H503" s="226" t="s">
        <v>1</v>
      </c>
      <c r="I503" s="228"/>
      <c r="J503" s="224"/>
      <c r="K503" s="224"/>
      <c r="L503" s="229"/>
      <c r="M503" s="230"/>
      <c r="N503" s="231"/>
      <c r="O503" s="231"/>
      <c r="P503" s="231"/>
      <c r="Q503" s="231"/>
      <c r="R503" s="231"/>
      <c r="S503" s="231"/>
      <c r="T503" s="232"/>
      <c r="AT503" s="233" t="s">
        <v>169</v>
      </c>
      <c r="AU503" s="233" t="s">
        <v>88</v>
      </c>
      <c r="AV503" s="13" t="s">
        <v>82</v>
      </c>
      <c r="AW503" s="13" t="s">
        <v>30</v>
      </c>
      <c r="AX503" s="13" t="s">
        <v>75</v>
      </c>
      <c r="AY503" s="233" t="s">
        <v>159</v>
      </c>
    </row>
    <row r="504" spans="1:65" s="14" customFormat="1" ht="11.25">
      <c r="B504" s="234"/>
      <c r="C504" s="235"/>
      <c r="D504" s="225" t="s">
        <v>169</v>
      </c>
      <c r="E504" s="236" t="s">
        <v>1</v>
      </c>
      <c r="F504" s="237" t="s">
        <v>82</v>
      </c>
      <c r="G504" s="235"/>
      <c r="H504" s="238">
        <v>1</v>
      </c>
      <c r="I504" s="239"/>
      <c r="J504" s="235"/>
      <c r="K504" s="235"/>
      <c r="L504" s="240"/>
      <c r="M504" s="241"/>
      <c r="N504" s="242"/>
      <c r="O504" s="242"/>
      <c r="P504" s="242"/>
      <c r="Q504" s="242"/>
      <c r="R504" s="242"/>
      <c r="S504" s="242"/>
      <c r="T504" s="243"/>
      <c r="AT504" s="244" t="s">
        <v>169</v>
      </c>
      <c r="AU504" s="244" t="s">
        <v>88</v>
      </c>
      <c r="AV504" s="14" t="s">
        <v>88</v>
      </c>
      <c r="AW504" s="14" t="s">
        <v>30</v>
      </c>
      <c r="AX504" s="14" t="s">
        <v>75</v>
      </c>
      <c r="AY504" s="244" t="s">
        <v>159</v>
      </c>
    </row>
    <row r="505" spans="1:65" s="13" customFormat="1" ht="11.25">
      <c r="B505" s="223"/>
      <c r="C505" s="224"/>
      <c r="D505" s="225" t="s">
        <v>169</v>
      </c>
      <c r="E505" s="226" t="s">
        <v>1</v>
      </c>
      <c r="F505" s="227" t="s">
        <v>343</v>
      </c>
      <c r="G505" s="224"/>
      <c r="H505" s="226" t="s">
        <v>1</v>
      </c>
      <c r="I505" s="228"/>
      <c r="J505" s="224"/>
      <c r="K505" s="224"/>
      <c r="L505" s="229"/>
      <c r="M505" s="230"/>
      <c r="N505" s="231"/>
      <c r="O505" s="231"/>
      <c r="P505" s="231"/>
      <c r="Q505" s="231"/>
      <c r="R505" s="231"/>
      <c r="S505" s="231"/>
      <c r="T505" s="232"/>
      <c r="AT505" s="233" t="s">
        <v>169</v>
      </c>
      <c r="AU505" s="233" t="s">
        <v>88</v>
      </c>
      <c r="AV505" s="13" t="s">
        <v>82</v>
      </c>
      <c r="AW505" s="13" t="s">
        <v>30</v>
      </c>
      <c r="AX505" s="13" t="s">
        <v>75</v>
      </c>
      <c r="AY505" s="233" t="s">
        <v>159</v>
      </c>
    </row>
    <row r="506" spans="1:65" s="14" customFormat="1" ht="11.25">
      <c r="B506" s="234"/>
      <c r="C506" s="235"/>
      <c r="D506" s="225" t="s">
        <v>169</v>
      </c>
      <c r="E506" s="236" t="s">
        <v>1</v>
      </c>
      <c r="F506" s="237" t="s">
        <v>82</v>
      </c>
      <c r="G506" s="235"/>
      <c r="H506" s="238">
        <v>1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AT506" s="244" t="s">
        <v>169</v>
      </c>
      <c r="AU506" s="244" t="s">
        <v>88</v>
      </c>
      <c r="AV506" s="14" t="s">
        <v>88</v>
      </c>
      <c r="AW506" s="14" t="s">
        <v>30</v>
      </c>
      <c r="AX506" s="14" t="s">
        <v>75</v>
      </c>
      <c r="AY506" s="244" t="s">
        <v>159</v>
      </c>
    </row>
    <row r="507" spans="1:65" s="15" customFormat="1" ht="11.25">
      <c r="B507" s="245"/>
      <c r="C507" s="246"/>
      <c r="D507" s="225" t="s">
        <v>169</v>
      </c>
      <c r="E507" s="247" t="s">
        <v>1</v>
      </c>
      <c r="F507" s="248" t="s">
        <v>179</v>
      </c>
      <c r="G507" s="246"/>
      <c r="H507" s="249">
        <v>2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AT507" s="255" t="s">
        <v>169</v>
      </c>
      <c r="AU507" s="255" t="s">
        <v>88</v>
      </c>
      <c r="AV507" s="15" t="s">
        <v>167</v>
      </c>
      <c r="AW507" s="15" t="s">
        <v>30</v>
      </c>
      <c r="AX507" s="15" t="s">
        <v>82</v>
      </c>
      <c r="AY507" s="255" t="s">
        <v>159</v>
      </c>
    </row>
    <row r="508" spans="1:65" s="2" customFormat="1" ht="14.45" customHeight="1">
      <c r="A508" s="35"/>
      <c r="B508" s="36"/>
      <c r="C508" s="256" t="s">
        <v>699</v>
      </c>
      <c r="D508" s="256" t="s">
        <v>396</v>
      </c>
      <c r="E508" s="257" t="s">
        <v>700</v>
      </c>
      <c r="F508" s="258" t="s">
        <v>701</v>
      </c>
      <c r="G508" s="259" t="s">
        <v>224</v>
      </c>
      <c r="H508" s="260">
        <v>5</v>
      </c>
      <c r="I508" s="261"/>
      <c r="J508" s="262">
        <f>ROUND(I508*H508,2)</f>
        <v>0</v>
      </c>
      <c r="K508" s="263"/>
      <c r="L508" s="264"/>
      <c r="M508" s="265" t="s">
        <v>1</v>
      </c>
      <c r="N508" s="266" t="s">
        <v>41</v>
      </c>
      <c r="O508" s="72"/>
      <c r="P508" s="220">
        <f>O508*H508</f>
        <v>0</v>
      </c>
      <c r="Q508" s="220">
        <v>6.0000000000000002E-5</v>
      </c>
      <c r="R508" s="220">
        <f>Q508*H508</f>
        <v>3.0000000000000003E-4</v>
      </c>
      <c r="S508" s="220">
        <v>0</v>
      </c>
      <c r="T508" s="221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22" t="s">
        <v>399</v>
      </c>
      <c r="AT508" s="222" t="s">
        <v>396</v>
      </c>
      <c r="AU508" s="222" t="s">
        <v>88</v>
      </c>
      <c r="AY508" s="17" t="s">
        <v>159</v>
      </c>
      <c r="BE508" s="118">
        <f>IF(N508="základní",J508,0)</f>
        <v>0</v>
      </c>
      <c r="BF508" s="118">
        <f>IF(N508="snížená",J508,0)</f>
        <v>0</v>
      </c>
      <c r="BG508" s="118">
        <f>IF(N508="zákl. přenesená",J508,0)</f>
        <v>0</v>
      </c>
      <c r="BH508" s="118">
        <f>IF(N508="sníž. přenesená",J508,0)</f>
        <v>0</v>
      </c>
      <c r="BI508" s="118">
        <f>IF(N508="nulová",J508,0)</f>
        <v>0</v>
      </c>
      <c r="BJ508" s="17" t="s">
        <v>88</v>
      </c>
      <c r="BK508" s="118">
        <f>ROUND(I508*H508,2)</f>
        <v>0</v>
      </c>
      <c r="BL508" s="17" t="s">
        <v>315</v>
      </c>
      <c r="BM508" s="222" t="s">
        <v>702</v>
      </c>
    </row>
    <row r="509" spans="1:65" s="13" customFormat="1" ht="11.25">
      <c r="B509" s="223"/>
      <c r="C509" s="224"/>
      <c r="D509" s="225" t="s">
        <v>169</v>
      </c>
      <c r="E509" s="226" t="s">
        <v>1</v>
      </c>
      <c r="F509" s="227" t="s">
        <v>177</v>
      </c>
      <c r="G509" s="224"/>
      <c r="H509" s="226" t="s">
        <v>1</v>
      </c>
      <c r="I509" s="228"/>
      <c r="J509" s="224"/>
      <c r="K509" s="224"/>
      <c r="L509" s="229"/>
      <c r="M509" s="230"/>
      <c r="N509" s="231"/>
      <c r="O509" s="231"/>
      <c r="P509" s="231"/>
      <c r="Q509" s="231"/>
      <c r="R509" s="231"/>
      <c r="S509" s="231"/>
      <c r="T509" s="232"/>
      <c r="AT509" s="233" t="s">
        <v>169</v>
      </c>
      <c r="AU509" s="233" t="s">
        <v>88</v>
      </c>
      <c r="AV509" s="13" t="s">
        <v>82</v>
      </c>
      <c r="AW509" s="13" t="s">
        <v>30</v>
      </c>
      <c r="AX509" s="13" t="s">
        <v>75</v>
      </c>
      <c r="AY509" s="233" t="s">
        <v>159</v>
      </c>
    </row>
    <row r="510" spans="1:65" s="14" customFormat="1" ht="11.25">
      <c r="B510" s="234"/>
      <c r="C510" s="235"/>
      <c r="D510" s="225" t="s">
        <v>169</v>
      </c>
      <c r="E510" s="236" t="s">
        <v>1</v>
      </c>
      <c r="F510" s="237" t="s">
        <v>167</v>
      </c>
      <c r="G510" s="235"/>
      <c r="H510" s="238">
        <v>4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AT510" s="244" t="s">
        <v>169</v>
      </c>
      <c r="AU510" s="244" t="s">
        <v>88</v>
      </c>
      <c r="AV510" s="14" t="s">
        <v>88</v>
      </c>
      <c r="AW510" s="14" t="s">
        <v>30</v>
      </c>
      <c r="AX510" s="14" t="s">
        <v>75</v>
      </c>
      <c r="AY510" s="244" t="s">
        <v>159</v>
      </c>
    </row>
    <row r="511" spans="1:65" s="13" customFormat="1" ht="11.25">
      <c r="B511" s="223"/>
      <c r="C511" s="224"/>
      <c r="D511" s="225" t="s">
        <v>169</v>
      </c>
      <c r="E511" s="226" t="s">
        <v>1</v>
      </c>
      <c r="F511" s="227" t="s">
        <v>227</v>
      </c>
      <c r="G511" s="224"/>
      <c r="H511" s="226" t="s">
        <v>1</v>
      </c>
      <c r="I511" s="228"/>
      <c r="J511" s="224"/>
      <c r="K511" s="224"/>
      <c r="L511" s="229"/>
      <c r="M511" s="230"/>
      <c r="N511" s="231"/>
      <c r="O511" s="231"/>
      <c r="P511" s="231"/>
      <c r="Q511" s="231"/>
      <c r="R511" s="231"/>
      <c r="S511" s="231"/>
      <c r="T511" s="232"/>
      <c r="AT511" s="233" t="s">
        <v>169</v>
      </c>
      <c r="AU511" s="233" t="s">
        <v>88</v>
      </c>
      <c r="AV511" s="13" t="s">
        <v>82</v>
      </c>
      <c r="AW511" s="13" t="s">
        <v>30</v>
      </c>
      <c r="AX511" s="13" t="s">
        <v>75</v>
      </c>
      <c r="AY511" s="233" t="s">
        <v>159</v>
      </c>
    </row>
    <row r="512" spans="1:65" s="14" customFormat="1" ht="11.25">
      <c r="B512" s="234"/>
      <c r="C512" s="235"/>
      <c r="D512" s="225" t="s">
        <v>169</v>
      </c>
      <c r="E512" s="236" t="s">
        <v>1</v>
      </c>
      <c r="F512" s="237" t="s">
        <v>82</v>
      </c>
      <c r="G512" s="235"/>
      <c r="H512" s="238">
        <v>1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AT512" s="244" t="s">
        <v>169</v>
      </c>
      <c r="AU512" s="244" t="s">
        <v>88</v>
      </c>
      <c r="AV512" s="14" t="s">
        <v>88</v>
      </c>
      <c r="AW512" s="14" t="s">
        <v>30</v>
      </c>
      <c r="AX512" s="14" t="s">
        <v>75</v>
      </c>
      <c r="AY512" s="244" t="s">
        <v>159</v>
      </c>
    </row>
    <row r="513" spans="1:65" s="15" customFormat="1" ht="11.25">
      <c r="B513" s="245"/>
      <c r="C513" s="246"/>
      <c r="D513" s="225" t="s">
        <v>169</v>
      </c>
      <c r="E513" s="247" t="s">
        <v>1</v>
      </c>
      <c r="F513" s="248" t="s">
        <v>179</v>
      </c>
      <c r="G513" s="246"/>
      <c r="H513" s="249">
        <v>5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AT513" s="255" t="s">
        <v>169</v>
      </c>
      <c r="AU513" s="255" t="s">
        <v>88</v>
      </c>
      <c r="AV513" s="15" t="s">
        <v>167</v>
      </c>
      <c r="AW513" s="15" t="s">
        <v>30</v>
      </c>
      <c r="AX513" s="15" t="s">
        <v>82</v>
      </c>
      <c r="AY513" s="255" t="s">
        <v>159</v>
      </c>
    </row>
    <row r="514" spans="1:65" s="2" customFormat="1" ht="37.9" customHeight="1">
      <c r="A514" s="35"/>
      <c r="B514" s="36"/>
      <c r="C514" s="210" t="s">
        <v>703</v>
      </c>
      <c r="D514" s="210" t="s">
        <v>163</v>
      </c>
      <c r="E514" s="211" t="s">
        <v>704</v>
      </c>
      <c r="F514" s="212" t="s">
        <v>705</v>
      </c>
      <c r="G514" s="213" t="s">
        <v>224</v>
      </c>
      <c r="H514" s="214">
        <v>5</v>
      </c>
      <c r="I514" s="215"/>
      <c r="J514" s="216">
        <f>ROUND(I514*H514,2)</f>
        <v>0</v>
      </c>
      <c r="K514" s="217"/>
      <c r="L514" s="38"/>
      <c r="M514" s="218" t="s">
        <v>1</v>
      </c>
      <c r="N514" s="219" t="s">
        <v>41</v>
      </c>
      <c r="O514" s="72"/>
      <c r="P514" s="220">
        <f>O514*H514</f>
        <v>0</v>
      </c>
      <c r="Q514" s="220">
        <v>0</v>
      </c>
      <c r="R514" s="220">
        <f>Q514*H514</f>
        <v>0</v>
      </c>
      <c r="S514" s="220">
        <v>5.0000000000000002E-5</v>
      </c>
      <c r="T514" s="221">
        <f>S514*H514</f>
        <v>2.5000000000000001E-4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22" t="s">
        <v>315</v>
      </c>
      <c r="AT514" s="222" t="s">
        <v>163</v>
      </c>
      <c r="AU514" s="222" t="s">
        <v>88</v>
      </c>
      <c r="AY514" s="17" t="s">
        <v>159</v>
      </c>
      <c r="BE514" s="118">
        <f>IF(N514="základní",J514,0)</f>
        <v>0</v>
      </c>
      <c r="BF514" s="118">
        <f>IF(N514="snížená",J514,0)</f>
        <v>0</v>
      </c>
      <c r="BG514" s="118">
        <f>IF(N514="zákl. přenesená",J514,0)</f>
        <v>0</v>
      </c>
      <c r="BH514" s="118">
        <f>IF(N514="sníž. přenesená",J514,0)</f>
        <v>0</v>
      </c>
      <c r="BI514" s="118">
        <f>IF(N514="nulová",J514,0)</f>
        <v>0</v>
      </c>
      <c r="BJ514" s="17" t="s">
        <v>88</v>
      </c>
      <c r="BK514" s="118">
        <f>ROUND(I514*H514,2)</f>
        <v>0</v>
      </c>
      <c r="BL514" s="17" t="s">
        <v>315</v>
      </c>
      <c r="BM514" s="222" t="s">
        <v>706</v>
      </c>
    </row>
    <row r="515" spans="1:65" s="13" customFormat="1" ht="11.25">
      <c r="B515" s="223"/>
      <c r="C515" s="224"/>
      <c r="D515" s="225" t="s">
        <v>169</v>
      </c>
      <c r="E515" s="226" t="s">
        <v>1</v>
      </c>
      <c r="F515" s="227" t="s">
        <v>177</v>
      </c>
      <c r="G515" s="224"/>
      <c r="H515" s="226" t="s">
        <v>1</v>
      </c>
      <c r="I515" s="228"/>
      <c r="J515" s="224"/>
      <c r="K515" s="224"/>
      <c r="L515" s="229"/>
      <c r="M515" s="230"/>
      <c r="N515" s="231"/>
      <c r="O515" s="231"/>
      <c r="P515" s="231"/>
      <c r="Q515" s="231"/>
      <c r="R515" s="231"/>
      <c r="S515" s="231"/>
      <c r="T515" s="232"/>
      <c r="AT515" s="233" t="s">
        <v>169</v>
      </c>
      <c r="AU515" s="233" t="s">
        <v>88</v>
      </c>
      <c r="AV515" s="13" t="s">
        <v>82</v>
      </c>
      <c r="AW515" s="13" t="s">
        <v>30</v>
      </c>
      <c r="AX515" s="13" t="s">
        <v>75</v>
      </c>
      <c r="AY515" s="233" t="s">
        <v>159</v>
      </c>
    </row>
    <row r="516" spans="1:65" s="14" customFormat="1" ht="11.25">
      <c r="B516" s="234"/>
      <c r="C516" s="235"/>
      <c r="D516" s="225" t="s">
        <v>169</v>
      </c>
      <c r="E516" s="236" t="s">
        <v>1</v>
      </c>
      <c r="F516" s="237" t="s">
        <v>167</v>
      </c>
      <c r="G516" s="235"/>
      <c r="H516" s="238">
        <v>4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AT516" s="244" t="s">
        <v>169</v>
      </c>
      <c r="AU516" s="244" t="s">
        <v>88</v>
      </c>
      <c r="AV516" s="14" t="s">
        <v>88</v>
      </c>
      <c r="AW516" s="14" t="s">
        <v>30</v>
      </c>
      <c r="AX516" s="14" t="s">
        <v>75</v>
      </c>
      <c r="AY516" s="244" t="s">
        <v>159</v>
      </c>
    </row>
    <row r="517" spans="1:65" s="13" customFormat="1" ht="11.25">
      <c r="B517" s="223"/>
      <c r="C517" s="224"/>
      <c r="D517" s="225" t="s">
        <v>169</v>
      </c>
      <c r="E517" s="226" t="s">
        <v>1</v>
      </c>
      <c r="F517" s="227" t="s">
        <v>343</v>
      </c>
      <c r="G517" s="224"/>
      <c r="H517" s="226" t="s">
        <v>1</v>
      </c>
      <c r="I517" s="228"/>
      <c r="J517" s="224"/>
      <c r="K517" s="224"/>
      <c r="L517" s="229"/>
      <c r="M517" s="230"/>
      <c r="N517" s="231"/>
      <c r="O517" s="231"/>
      <c r="P517" s="231"/>
      <c r="Q517" s="231"/>
      <c r="R517" s="231"/>
      <c r="S517" s="231"/>
      <c r="T517" s="232"/>
      <c r="AT517" s="233" t="s">
        <v>169</v>
      </c>
      <c r="AU517" s="233" t="s">
        <v>88</v>
      </c>
      <c r="AV517" s="13" t="s">
        <v>82</v>
      </c>
      <c r="AW517" s="13" t="s">
        <v>30</v>
      </c>
      <c r="AX517" s="13" t="s">
        <v>75</v>
      </c>
      <c r="AY517" s="233" t="s">
        <v>159</v>
      </c>
    </row>
    <row r="518" spans="1:65" s="14" customFormat="1" ht="11.25">
      <c r="B518" s="234"/>
      <c r="C518" s="235"/>
      <c r="D518" s="225" t="s">
        <v>169</v>
      </c>
      <c r="E518" s="236" t="s">
        <v>1</v>
      </c>
      <c r="F518" s="237" t="s">
        <v>82</v>
      </c>
      <c r="G518" s="235"/>
      <c r="H518" s="238">
        <v>1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AT518" s="244" t="s">
        <v>169</v>
      </c>
      <c r="AU518" s="244" t="s">
        <v>88</v>
      </c>
      <c r="AV518" s="14" t="s">
        <v>88</v>
      </c>
      <c r="AW518" s="14" t="s">
        <v>30</v>
      </c>
      <c r="AX518" s="14" t="s">
        <v>75</v>
      </c>
      <c r="AY518" s="244" t="s">
        <v>159</v>
      </c>
    </row>
    <row r="519" spans="1:65" s="15" customFormat="1" ht="11.25">
      <c r="B519" s="245"/>
      <c r="C519" s="246"/>
      <c r="D519" s="225" t="s">
        <v>169</v>
      </c>
      <c r="E519" s="247" t="s">
        <v>1</v>
      </c>
      <c r="F519" s="248" t="s">
        <v>179</v>
      </c>
      <c r="G519" s="246"/>
      <c r="H519" s="249">
        <v>5</v>
      </c>
      <c r="I519" s="250"/>
      <c r="J519" s="246"/>
      <c r="K519" s="246"/>
      <c r="L519" s="251"/>
      <c r="M519" s="252"/>
      <c r="N519" s="253"/>
      <c r="O519" s="253"/>
      <c r="P519" s="253"/>
      <c r="Q519" s="253"/>
      <c r="R519" s="253"/>
      <c r="S519" s="253"/>
      <c r="T519" s="254"/>
      <c r="AT519" s="255" t="s">
        <v>169</v>
      </c>
      <c r="AU519" s="255" t="s">
        <v>88</v>
      </c>
      <c r="AV519" s="15" t="s">
        <v>167</v>
      </c>
      <c r="AW519" s="15" t="s">
        <v>30</v>
      </c>
      <c r="AX519" s="15" t="s">
        <v>82</v>
      </c>
      <c r="AY519" s="255" t="s">
        <v>159</v>
      </c>
    </row>
    <row r="520" spans="1:65" s="2" customFormat="1" ht="14.45" customHeight="1">
      <c r="A520" s="35"/>
      <c r="B520" s="36"/>
      <c r="C520" s="210" t="s">
        <v>707</v>
      </c>
      <c r="D520" s="210" t="s">
        <v>163</v>
      </c>
      <c r="E520" s="211" t="s">
        <v>708</v>
      </c>
      <c r="F520" s="212" t="s">
        <v>709</v>
      </c>
      <c r="G520" s="213" t="s">
        <v>224</v>
      </c>
      <c r="H520" s="214">
        <v>5</v>
      </c>
      <c r="I520" s="215"/>
      <c r="J520" s="216">
        <f>ROUND(I520*H520,2)</f>
        <v>0</v>
      </c>
      <c r="K520" s="217"/>
      <c r="L520" s="38"/>
      <c r="M520" s="218" t="s">
        <v>1</v>
      </c>
      <c r="N520" s="219" t="s">
        <v>41</v>
      </c>
      <c r="O520" s="72"/>
      <c r="P520" s="220">
        <f>O520*H520</f>
        <v>0</v>
      </c>
      <c r="Q520" s="220">
        <v>0</v>
      </c>
      <c r="R520" s="220">
        <f>Q520*H520</f>
        <v>0</v>
      </c>
      <c r="S520" s="220">
        <v>0</v>
      </c>
      <c r="T520" s="221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22" t="s">
        <v>315</v>
      </c>
      <c r="AT520" s="222" t="s">
        <v>163</v>
      </c>
      <c r="AU520" s="222" t="s">
        <v>88</v>
      </c>
      <c r="AY520" s="17" t="s">
        <v>159</v>
      </c>
      <c r="BE520" s="118">
        <f>IF(N520="základní",J520,0)</f>
        <v>0</v>
      </c>
      <c r="BF520" s="118">
        <f>IF(N520="snížená",J520,0)</f>
        <v>0</v>
      </c>
      <c r="BG520" s="118">
        <f>IF(N520="zákl. přenesená",J520,0)</f>
        <v>0</v>
      </c>
      <c r="BH520" s="118">
        <f>IF(N520="sníž. přenesená",J520,0)</f>
        <v>0</v>
      </c>
      <c r="BI520" s="118">
        <f>IF(N520="nulová",J520,0)</f>
        <v>0</v>
      </c>
      <c r="BJ520" s="17" t="s">
        <v>88</v>
      </c>
      <c r="BK520" s="118">
        <f>ROUND(I520*H520,2)</f>
        <v>0</v>
      </c>
      <c r="BL520" s="17" t="s">
        <v>315</v>
      </c>
      <c r="BM520" s="222" t="s">
        <v>710</v>
      </c>
    </row>
    <row r="521" spans="1:65" s="14" customFormat="1" ht="11.25">
      <c r="B521" s="234"/>
      <c r="C521" s="235"/>
      <c r="D521" s="225" t="s">
        <v>169</v>
      </c>
      <c r="E521" s="236" t="s">
        <v>1</v>
      </c>
      <c r="F521" s="237" t="s">
        <v>711</v>
      </c>
      <c r="G521" s="235"/>
      <c r="H521" s="238">
        <v>5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AT521" s="244" t="s">
        <v>169</v>
      </c>
      <c r="AU521" s="244" t="s">
        <v>88</v>
      </c>
      <c r="AV521" s="14" t="s">
        <v>88</v>
      </c>
      <c r="AW521" s="14" t="s">
        <v>30</v>
      </c>
      <c r="AX521" s="14" t="s">
        <v>82</v>
      </c>
      <c r="AY521" s="244" t="s">
        <v>159</v>
      </c>
    </row>
    <row r="522" spans="1:65" s="2" customFormat="1" ht="14.45" customHeight="1">
      <c r="A522" s="35"/>
      <c r="B522" s="36"/>
      <c r="C522" s="256" t="s">
        <v>712</v>
      </c>
      <c r="D522" s="256" t="s">
        <v>396</v>
      </c>
      <c r="E522" s="257" t="s">
        <v>713</v>
      </c>
      <c r="F522" s="258" t="s">
        <v>714</v>
      </c>
      <c r="G522" s="259" t="s">
        <v>224</v>
      </c>
      <c r="H522" s="260">
        <v>5</v>
      </c>
      <c r="I522" s="261"/>
      <c r="J522" s="262">
        <f>ROUND(I522*H522,2)</f>
        <v>0</v>
      </c>
      <c r="K522" s="263"/>
      <c r="L522" s="264"/>
      <c r="M522" s="265" t="s">
        <v>1</v>
      </c>
      <c r="N522" s="266" t="s">
        <v>41</v>
      </c>
      <c r="O522" s="72"/>
      <c r="P522" s="220">
        <f>O522*H522</f>
        <v>0</v>
      </c>
      <c r="Q522" s="220">
        <v>4.0000000000000002E-4</v>
      </c>
      <c r="R522" s="220">
        <f>Q522*H522</f>
        <v>2E-3</v>
      </c>
      <c r="S522" s="220">
        <v>0</v>
      </c>
      <c r="T522" s="221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22" t="s">
        <v>399</v>
      </c>
      <c r="AT522" s="222" t="s">
        <v>396</v>
      </c>
      <c r="AU522" s="222" t="s">
        <v>88</v>
      </c>
      <c r="AY522" s="17" t="s">
        <v>159</v>
      </c>
      <c r="BE522" s="118">
        <f>IF(N522="základní",J522,0)</f>
        <v>0</v>
      </c>
      <c r="BF522" s="118">
        <f>IF(N522="snížená",J522,0)</f>
        <v>0</v>
      </c>
      <c r="BG522" s="118">
        <f>IF(N522="zákl. přenesená",J522,0)</f>
        <v>0</v>
      </c>
      <c r="BH522" s="118">
        <f>IF(N522="sníž. přenesená",J522,0)</f>
        <v>0</v>
      </c>
      <c r="BI522" s="118">
        <f>IF(N522="nulová",J522,0)</f>
        <v>0</v>
      </c>
      <c r="BJ522" s="17" t="s">
        <v>88</v>
      </c>
      <c r="BK522" s="118">
        <f>ROUND(I522*H522,2)</f>
        <v>0</v>
      </c>
      <c r="BL522" s="17" t="s">
        <v>315</v>
      </c>
      <c r="BM522" s="222" t="s">
        <v>715</v>
      </c>
    </row>
    <row r="523" spans="1:65" s="2" customFormat="1" ht="14.45" customHeight="1">
      <c r="A523" s="35"/>
      <c r="B523" s="36"/>
      <c r="C523" s="210" t="s">
        <v>716</v>
      </c>
      <c r="D523" s="210" t="s">
        <v>163</v>
      </c>
      <c r="E523" s="211" t="s">
        <v>717</v>
      </c>
      <c r="F523" s="212" t="s">
        <v>718</v>
      </c>
      <c r="G523" s="213" t="s">
        <v>224</v>
      </c>
      <c r="H523" s="214">
        <v>1</v>
      </c>
      <c r="I523" s="215"/>
      <c r="J523" s="216">
        <f>ROUND(I523*H523,2)</f>
        <v>0</v>
      </c>
      <c r="K523" s="217"/>
      <c r="L523" s="38"/>
      <c r="M523" s="218" t="s">
        <v>1</v>
      </c>
      <c r="N523" s="219" t="s">
        <v>41</v>
      </c>
      <c r="O523" s="72"/>
      <c r="P523" s="220">
        <f>O523*H523</f>
        <v>0</v>
      </c>
      <c r="Q523" s="220">
        <v>0</v>
      </c>
      <c r="R523" s="220">
        <f>Q523*H523</f>
        <v>0</v>
      </c>
      <c r="S523" s="220">
        <v>0</v>
      </c>
      <c r="T523" s="221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22" t="s">
        <v>315</v>
      </c>
      <c r="AT523" s="222" t="s">
        <v>163</v>
      </c>
      <c r="AU523" s="222" t="s">
        <v>88</v>
      </c>
      <c r="AY523" s="17" t="s">
        <v>159</v>
      </c>
      <c r="BE523" s="118">
        <f>IF(N523="základní",J523,0)</f>
        <v>0</v>
      </c>
      <c r="BF523" s="118">
        <f>IF(N523="snížená",J523,0)</f>
        <v>0</v>
      </c>
      <c r="BG523" s="118">
        <f>IF(N523="zákl. přenesená",J523,0)</f>
        <v>0</v>
      </c>
      <c r="BH523" s="118">
        <f>IF(N523="sníž. přenesená",J523,0)</f>
        <v>0</v>
      </c>
      <c r="BI523" s="118">
        <f>IF(N523="nulová",J523,0)</f>
        <v>0</v>
      </c>
      <c r="BJ523" s="17" t="s">
        <v>88</v>
      </c>
      <c r="BK523" s="118">
        <f>ROUND(I523*H523,2)</f>
        <v>0</v>
      </c>
      <c r="BL523" s="17" t="s">
        <v>315</v>
      </c>
      <c r="BM523" s="222" t="s">
        <v>719</v>
      </c>
    </row>
    <row r="524" spans="1:65" s="13" customFormat="1" ht="11.25">
      <c r="B524" s="223"/>
      <c r="C524" s="224"/>
      <c r="D524" s="225" t="s">
        <v>169</v>
      </c>
      <c r="E524" s="226" t="s">
        <v>1</v>
      </c>
      <c r="F524" s="227" t="s">
        <v>634</v>
      </c>
      <c r="G524" s="224"/>
      <c r="H524" s="226" t="s">
        <v>1</v>
      </c>
      <c r="I524" s="228"/>
      <c r="J524" s="224"/>
      <c r="K524" s="224"/>
      <c r="L524" s="229"/>
      <c r="M524" s="230"/>
      <c r="N524" s="231"/>
      <c r="O524" s="231"/>
      <c r="P524" s="231"/>
      <c r="Q524" s="231"/>
      <c r="R524" s="231"/>
      <c r="S524" s="231"/>
      <c r="T524" s="232"/>
      <c r="AT524" s="233" t="s">
        <v>169</v>
      </c>
      <c r="AU524" s="233" t="s">
        <v>88</v>
      </c>
      <c r="AV524" s="13" t="s">
        <v>82</v>
      </c>
      <c r="AW524" s="13" t="s">
        <v>30</v>
      </c>
      <c r="AX524" s="13" t="s">
        <v>75</v>
      </c>
      <c r="AY524" s="233" t="s">
        <v>159</v>
      </c>
    </row>
    <row r="525" spans="1:65" s="14" customFormat="1" ht="11.25">
      <c r="B525" s="234"/>
      <c r="C525" s="235"/>
      <c r="D525" s="225" t="s">
        <v>169</v>
      </c>
      <c r="E525" s="236" t="s">
        <v>1</v>
      </c>
      <c r="F525" s="237" t="s">
        <v>82</v>
      </c>
      <c r="G525" s="235"/>
      <c r="H525" s="238">
        <v>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AT525" s="244" t="s">
        <v>169</v>
      </c>
      <c r="AU525" s="244" t="s">
        <v>88</v>
      </c>
      <c r="AV525" s="14" t="s">
        <v>88</v>
      </c>
      <c r="AW525" s="14" t="s">
        <v>30</v>
      </c>
      <c r="AX525" s="14" t="s">
        <v>82</v>
      </c>
      <c r="AY525" s="244" t="s">
        <v>159</v>
      </c>
    </row>
    <row r="526" spans="1:65" s="2" customFormat="1" ht="14.45" customHeight="1">
      <c r="A526" s="35"/>
      <c r="B526" s="36"/>
      <c r="C526" s="256" t="s">
        <v>720</v>
      </c>
      <c r="D526" s="256" t="s">
        <v>396</v>
      </c>
      <c r="E526" s="257" t="s">
        <v>721</v>
      </c>
      <c r="F526" s="258" t="s">
        <v>722</v>
      </c>
      <c r="G526" s="259" t="s">
        <v>224</v>
      </c>
      <c r="H526" s="260">
        <v>1</v>
      </c>
      <c r="I526" s="261"/>
      <c r="J526" s="262">
        <f>ROUND(I526*H526,2)</f>
        <v>0</v>
      </c>
      <c r="K526" s="263"/>
      <c r="L526" s="264"/>
      <c r="M526" s="265" t="s">
        <v>1</v>
      </c>
      <c r="N526" s="266" t="s">
        <v>41</v>
      </c>
      <c r="O526" s="72"/>
      <c r="P526" s="220">
        <f>O526*H526</f>
        <v>0</v>
      </c>
      <c r="Q526" s="220">
        <v>4.0000000000000002E-4</v>
      </c>
      <c r="R526" s="220">
        <f>Q526*H526</f>
        <v>4.0000000000000002E-4</v>
      </c>
      <c r="S526" s="220">
        <v>0</v>
      </c>
      <c r="T526" s="221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22" t="s">
        <v>399</v>
      </c>
      <c r="AT526" s="222" t="s">
        <v>396</v>
      </c>
      <c r="AU526" s="222" t="s">
        <v>88</v>
      </c>
      <c r="AY526" s="17" t="s">
        <v>159</v>
      </c>
      <c r="BE526" s="118">
        <f>IF(N526="základní",J526,0)</f>
        <v>0</v>
      </c>
      <c r="BF526" s="118">
        <f>IF(N526="snížená",J526,0)</f>
        <v>0</v>
      </c>
      <c r="BG526" s="118">
        <f>IF(N526="zákl. přenesená",J526,0)</f>
        <v>0</v>
      </c>
      <c r="BH526" s="118">
        <f>IF(N526="sníž. přenesená",J526,0)</f>
        <v>0</v>
      </c>
      <c r="BI526" s="118">
        <f>IF(N526="nulová",J526,0)</f>
        <v>0</v>
      </c>
      <c r="BJ526" s="17" t="s">
        <v>88</v>
      </c>
      <c r="BK526" s="118">
        <f>ROUND(I526*H526,2)</f>
        <v>0</v>
      </c>
      <c r="BL526" s="17" t="s">
        <v>315</v>
      </c>
      <c r="BM526" s="222" t="s">
        <v>723</v>
      </c>
    </row>
    <row r="527" spans="1:65" s="2" customFormat="1" ht="24.2" customHeight="1">
      <c r="A527" s="35"/>
      <c r="B527" s="36"/>
      <c r="C527" s="210" t="s">
        <v>724</v>
      </c>
      <c r="D527" s="210" t="s">
        <v>163</v>
      </c>
      <c r="E527" s="211" t="s">
        <v>725</v>
      </c>
      <c r="F527" s="212" t="s">
        <v>726</v>
      </c>
      <c r="G527" s="213" t="s">
        <v>224</v>
      </c>
      <c r="H527" s="214">
        <v>2</v>
      </c>
      <c r="I527" s="215"/>
      <c r="J527" s="216">
        <f>ROUND(I527*H527,2)</f>
        <v>0</v>
      </c>
      <c r="K527" s="217"/>
      <c r="L527" s="38"/>
      <c r="M527" s="218" t="s">
        <v>1</v>
      </c>
      <c r="N527" s="219" t="s">
        <v>41</v>
      </c>
      <c r="O527" s="72"/>
      <c r="P527" s="220">
        <f>O527*H527</f>
        <v>0</v>
      </c>
      <c r="Q527" s="220">
        <v>0</v>
      </c>
      <c r="R527" s="220">
        <f>Q527*H527</f>
        <v>0</v>
      </c>
      <c r="S527" s="220">
        <v>0</v>
      </c>
      <c r="T527" s="221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22" t="s">
        <v>315</v>
      </c>
      <c r="AT527" s="222" t="s">
        <v>163</v>
      </c>
      <c r="AU527" s="222" t="s">
        <v>88</v>
      </c>
      <c r="AY527" s="17" t="s">
        <v>159</v>
      </c>
      <c r="BE527" s="118">
        <f>IF(N527="základní",J527,0)</f>
        <v>0</v>
      </c>
      <c r="BF527" s="118">
        <f>IF(N527="snížená",J527,0)</f>
        <v>0</v>
      </c>
      <c r="BG527" s="118">
        <f>IF(N527="zákl. přenesená",J527,0)</f>
        <v>0</v>
      </c>
      <c r="BH527" s="118">
        <f>IF(N527="sníž. přenesená",J527,0)</f>
        <v>0</v>
      </c>
      <c r="BI527" s="118">
        <f>IF(N527="nulová",J527,0)</f>
        <v>0</v>
      </c>
      <c r="BJ527" s="17" t="s">
        <v>88</v>
      </c>
      <c r="BK527" s="118">
        <f>ROUND(I527*H527,2)</f>
        <v>0</v>
      </c>
      <c r="BL527" s="17" t="s">
        <v>315</v>
      </c>
      <c r="BM527" s="222" t="s">
        <v>727</v>
      </c>
    </row>
    <row r="528" spans="1:65" s="14" customFormat="1" ht="11.25">
      <c r="B528" s="234"/>
      <c r="C528" s="235"/>
      <c r="D528" s="225" t="s">
        <v>169</v>
      </c>
      <c r="E528" s="236" t="s">
        <v>1</v>
      </c>
      <c r="F528" s="237" t="s">
        <v>88</v>
      </c>
      <c r="G528" s="235"/>
      <c r="H528" s="238">
        <v>2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AT528" s="244" t="s">
        <v>169</v>
      </c>
      <c r="AU528" s="244" t="s">
        <v>88</v>
      </c>
      <c r="AV528" s="14" t="s">
        <v>88</v>
      </c>
      <c r="AW528" s="14" t="s">
        <v>30</v>
      </c>
      <c r="AX528" s="14" t="s">
        <v>82</v>
      </c>
      <c r="AY528" s="244" t="s">
        <v>159</v>
      </c>
    </row>
    <row r="529" spans="1:65" s="2" customFormat="1" ht="24.2" customHeight="1">
      <c r="A529" s="35"/>
      <c r="B529" s="36"/>
      <c r="C529" s="256" t="s">
        <v>728</v>
      </c>
      <c r="D529" s="256" t="s">
        <v>396</v>
      </c>
      <c r="E529" s="257" t="s">
        <v>729</v>
      </c>
      <c r="F529" s="258" t="s">
        <v>730</v>
      </c>
      <c r="G529" s="259" t="s">
        <v>224</v>
      </c>
      <c r="H529" s="260">
        <v>2</v>
      </c>
      <c r="I529" s="261"/>
      <c r="J529" s="262">
        <f>ROUND(I529*H529,2)</f>
        <v>0</v>
      </c>
      <c r="K529" s="263"/>
      <c r="L529" s="264"/>
      <c r="M529" s="265" t="s">
        <v>1</v>
      </c>
      <c r="N529" s="266" t="s">
        <v>41</v>
      </c>
      <c r="O529" s="72"/>
      <c r="P529" s="220">
        <f>O529*H529</f>
        <v>0</v>
      </c>
      <c r="Q529" s="220">
        <v>4.6999999999999999E-4</v>
      </c>
      <c r="R529" s="220">
        <f>Q529*H529</f>
        <v>9.3999999999999997E-4</v>
      </c>
      <c r="S529" s="220">
        <v>0</v>
      </c>
      <c r="T529" s="221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22" t="s">
        <v>399</v>
      </c>
      <c r="AT529" s="222" t="s">
        <v>396</v>
      </c>
      <c r="AU529" s="222" t="s">
        <v>88</v>
      </c>
      <c r="AY529" s="17" t="s">
        <v>159</v>
      </c>
      <c r="BE529" s="118">
        <f>IF(N529="základní",J529,0)</f>
        <v>0</v>
      </c>
      <c r="BF529" s="118">
        <f>IF(N529="snížená",J529,0)</f>
        <v>0</v>
      </c>
      <c r="BG529" s="118">
        <f>IF(N529="zákl. přenesená",J529,0)</f>
        <v>0</v>
      </c>
      <c r="BH529" s="118">
        <f>IF(N529="sníž. přenesená",J529,0)</f>
        <v>0</v>
      </c>
      <c r="BI529" s="118">
        <f>IF(N529="nulová",J529,0)</f>
        <v>0</v>
      </c>
      <c r="BJ529" s="17" t="s">
        <v>88</v>
      </c>
      <c r="BK529" s="118">
        <f>ROUND(I529*H529,2)</f>
        <v>0</v>
      </c>
      <c r="BL529" s="17" t="s">
        <v>315</v>
      </c>
      <c r="BM529" s="222" t="s">
        <v>731</v>
      </c>
    </row>
    <row r="530" spans="1:65" s="2" customFormat="1" ht="24.2" customHeight="1">
      <c r="A530" s="35"/>
      <c r="B530" s="36"/>
      <c r="C530" s="210" t="s">
        <v>732</v>
      </c>
      <c r="D530" s="210" t="s">
        <v>163</v>
      </c>
      <c r="E530" s="211" t="s">
        <v>733</v>
      </c>
      <c r="F530" s="212" t="s">
        <v>734</v>
      </c>
      <c r="G530" s="213" t="s">
        <v>224</v>
      </c>
      <c r="H530" s="214">
        <v>2</v>
      </c>
      <c r="I530" s="215"/>
      <c r="J530" s="216">
        <f>ROUND(I530*H530,2)</f>
        <v>0</v>
      </c>
      <c r="K530" s="217"/>
      <c r="L530" s="38"/>
      <c r="M530" s="218" t="s">
        <v>1</v>
      </c>
      <c r="N530" s="219" t="s">
        <v>41</v>
      </c>
      <c r="O530" s="72"/>
      <c r="P530" s="220">
        <f>O530*H530</f>
        <v>0</v>
      </c>
      <c r="Q530" s="220">
        <v>0</v>
      </c>
      <c r="R530" s="220">
        <f>Q530*H530</f>
        <v>0</v>
      </c>
      <c r="S530" s="220">
        <v>0</v>
      </c>
      <c r="T530" s="221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22" t="s">
        <v>315</v>
      </c>
      <c r="AT530" s="222" t="s">
        <v>163</v>
      </c>
      <c r="AU530" s="222" t="s">
        <v>88</v>
      </c>
      <c r="AY530" s="17" t="s">
        <v>159</v>
      </c>
      <c r="BE530" s="118">
        <f>IF(N530="základní",J530,0)</f>
        <v>0</v>
      </c>
      <c r="BF530" s="118">
        <f>IF(N530="snížená",J530,0)</f>
        <v>0</v>
      </c>
      <c r="BG530" s="118">
        <f>IF(N530="zákl. přenesená",J530,0)</f>
        <v>0</v>
      </c>
      <c r="BH530" s="118">
        <f>IF(N530="sníž. přenesená",J530,0)</f>
        <v>0</v>
      </c>
      <c r="BI530" s="118">
        <f>IF(N530="nulová",J530,0)</f>
        <v>0</v>
      </c>
      <c r="BJ530" s="17" t="s">
        <v>88</v>
      </c>
      <c r="BK530" s="118">
        <f>ROUND(I530*H530,2)</f>
        <v>0</v>
      </c>
      <c r="BL530" s="17" t="s">
        <v>315</v>
      </c>
      <c r="BM530" s="222" t="s">
        <v>735</v>
      </c>
    </row>
    <row r="531" spans="1:65" s="13" customFormat="1" ht="11.25">
      <c r="B531" s="223"/>
      <c r="C531" s="224"/>
      <c r="D531" s="225" t="s">
        <v>169</v>
      </c>
      <c r="E531" s="226" t="s">
        <v>1</v>
      </c>
      <c r="F531" s="227" t="s">
        <v>736</v>
      </c>
      <c r="G531" s="224"/>
      <c r="H531" s="226" t="s">
        <v>1</v>
      </c>
      <c r="I531" s="228"/>
      <c r="J531" s="224"/>
      <c r="K531" s="224"/>
      <c r="L531" s="229"/>
      <c r="M531" s="230"/>
      <c r="N531" s="231"/>
      <c r="O531" s="231"/>
      <c r="P531" s="231"/>
      <c r="Q531" s="231"/>
      <c r="R531" s="231"/>
      <c r="S531" s="231"/>
      <c r="T531" s="232"/>
      <c r="AT531" s="233" t="s">
        <v>169</v>
      </c>
      <c r="AU531" s="233" t="s">
        <v>88</v>
      </c>
      <c r="AV531" s="13" t="s">
        <v>82</v>
      </c>
      <c r="AW531" s="13" t="s">
        <v>30</v>
      </c>
      <c r="AX531" s="13" t="s">
        <v>75</v>
      </c>
      <c r="AY531" s="233" t="s">
        <v>159</v>
      </c>
    </row>
    <row r="532" spans="1:65" s="14" customFormat="1" ht="11.25">
      <c r="B532" s="234"/>
      <c r="C532" s="235"/>
      <c r="D532" s="225" t="s">
        <v>169</v>
      </c>
      <c r="E532" s="236" t="s">
        <v>1</v>
      </c>
      <c r="F532" s="237" t="s">
        <v>88</v>
      </c>
      <c r="G532" s="235"/>
      <c r="H532" s="238">
        <v>2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AT532" s="244" t="s">
        <v>169</v>
      </c>
      <c r="AU532" s="244" t="s">
        <v>88</v>
      </c>
      <c r="AV532" s="14" t="s">
        <v>88</v>
      </c>
      <c r="AW532" s="14" t="s">
        <v>30</v>
      </c>
      <c r="AX532" s="14" t="s">
        <v>75</v>
      </c>
      <c r="AY532" s="244" t="s">
        <v>159</v>
      </c>
    </row>
    <row r="533" spans="1:65" s="15" customFormat="1" ht="11.25">
      <c r="B533" s="245"/>
      <c r="C533" s="246"/>
      <c r="D533" s="225" t="s">
        <v>169</v>
      </c>
      <c r="E533" s="247" t="s">
        <v>1</v>
      </c>
      <c r="F533" s="248" t="s">
        <v>179</v>
      </c>
      <c r="G533" s="246"/>
      <c r="H533" s="249">
        <v>2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AT533" s="255" t="s">
        <v>169</v>
      </c>
      <c r="AU533" s="255" t="s">
        <v>88</v>
      </c>
      <c r="AV533" s="15" t="s">
        <v>167</v>
      </c>
      <c r="AW533" s="15" t="s">
        <v>30</v>
      </c>
      <c r="AX533" s="15" t="s">
        <v>82</v>
      </c>
      <c r="AY533" s="255" t="s">
        <v>159</v>
      </c>
    </row>
    <row r="534" spans="1:65" s="2" customFormat="1" ht="14.45" customHeight="1">
      <c r="A534" s="35"/>
      <c r="B534" s="36"/>
      <c r="C534" s="256" t="s">
        <v>737</v>
      </c>
      <c r="D534" s="256" t="s">
        <v>396</v>
      </c>
      <c r="E534" s="257" t="s">
        <v>738</v>
      </c>
      <c r="F534" s="258" t="s">
        <v>739</v>
      </c>
      <c r="G534" s="259" t="s">
        <v>224</v>
      </c>
      <c r="H534" s="260">
        <v>2</v>
      </c>
      <c r="I534" s="261"/>
      <c r="J534" s="262">
        <f>ROUND(I534*H534,2)</f>
        <v>0</v>
      </c>
      <c r="K534" s="263"/>
      <c r="L534" s="264"/>
      <c r="M534" s="265" t="s">
        <v>1</v>
      </c>
      <c r="N534" s="266" t="s">
        <v>41</v>
      </c>
      <c r="O534" s="72"/>
      <c r="P534" s="220">
        <f>O534*H534</f>
        <v>0</v>
      </c>
      <c r="Q534" s="220">
        <v>8.0000000000000004E-4</v>
      </c>
      <c r="R534" s="220">
        <f>Q534*H534</f>
        <v>1.6000000000000001E-3</v>
      </c>
      <c r="S534" s="220">
        <v>0</v>
      </c>
      <c r="T534" s="221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22" t="s">
        <v>399</v>
      </c>
      <c r="AT534" s="222" t="s">
        <v>396</v>
      </c>
      <c r="AU534" s="222" t="s">
        <v>88</v>
      </c>
      <c r="AY534" s="17" t="s">
        <v>159</v>
      </c>
      <c r="BE534" s="118">
        <f>IF(N534="základní",J534,0)</f>
        <v>0</v>
      </c>
      <c r="BF534" s="118">
        <f>IF(N534="snížená",J534,0)</f>
        <v>0</v>
      </c>
      <c r="BG534" s="118">
        <f>IF(N534="zákl. přenesená",J534,0)</f>
        <v>0</v>
      </c>
      <c r="BH534" s="118">
        <f>IF(N534="sníž. přenesená",J534,0)</f>
        <v>0</v>
      </c>
      <c r="BI534" s="118">
        <f>IF(N534="nulová",J534,0)</f>
        <v>0</v>
      </c>
      <c r="BJ534" s="17" t="s">
        <v>88</v>
      </c>
      <c r="BK534" s="118">
        <f>ROUND(I534*H534,2)</f>
        <v>0</v>
      </c>
      <c r="BL534" s="17" t="s">
        <v>315</v>
      </c>
      <c r="BM534" s="222" t="s">
        <v>740</v>
      </c>
    </row>
    <row r="535" spans="1:65" s="2" customFormat="1" ht="14.45" customHeight="1">
      <c r="A535" s="35"/>
      <c r="B535" s="36"/>
      <c r="C535" s="256" t="s">
        <v>741</v>
      </c>
      <c r="D535" s="256" t="s">
        <v>396</v>
      </c>
      <c r="E535" s="257" t="s">
        <v>742</v>
      </c>
      <c r="F535" s="258" t="s">
        <v>743</v>
      </c>
      <c r="G535" s="259" t="s">
        <v>224</v>
      </c>
      <c r="H535" s="260">
        <v>2</v>
      </c>
      <c r="I535" s="261"/>
      <c r="J535" s="262">
        <f>ROUND(I535*H535,2)</f>
        <v>0</v>
      </c>
      <c r="K535" s="263"/>
      <c r="L535" s="264"/>
      <c r="M535" s="265" t="s">
        <v>1</v>
      </c>
      <c r="N535" s="266" t="s">
        <v>41</v>
      </c>
      <c r="O535" s="72"/>
      <c r="P535" s="220">
        <f>O535*H535</f>
        <v>0</v>
      </c>
      <c r="Q535" s="220">
        <v>5.0000000000000002E-5</v>
      </c>
      <c r="R535" s="220">
        <f>Q535*H535</f>
        <v>1E-4</v>
      </c>
      <c r="S535" s="220">
        <v>0</v>
      </c>
      <c r="T535" s="221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22" t="s">
        <v>399</v>
      </c>
      <c r="AT535" s="222" t="s">
        <v>396</v>
      </c>
      <c r="AU535" s="222" t="s">
        <v>88</v>
      </c>
      <c r="AY535" s="17" t="s">
        <v>159</v>
      </c>
      <c r="BE535" s="118">
        <f>IF(N535="základní",J535,0)</f>
        <v>0</v>
      </c>
      <c r="BF535" s="118">
        <f>IF(N535="snížená",J535,0)</f>
        <v>0</v>
      </c>
      <c r="BG535" s="118">
        <f>IF(N535="zákl. přenesená",J535,0)</f>
        <v>0</v>
      </c>
      <c r="BH535" s="118">
        <f>IF(N535="sníž. přenesená",J535,0)</f>
        <v>0</v>
      </c>
      <c r="BI535" s="118">
        <f>IF(N535="nulová",J535,0)</f>
        <v>0</v>
      </c>
      <c r="BJ535" s="17" t="s">
        <v>88</v>
      </c>
      <c r="BK535" s="118">
        <f>ROUND(I535*H535,2)</f>
        <v>0</v>
      </c>
      <c r="BL535" s="17" t="s">
        <v>315</v>
      </c>
      <c r="BM535" s="222" t="s">
        <v>744</v>
      </c>
    </row>
    <row r="536" spans="1:65" s="2" customFormat="1" ht="24.2" customHeight="1">
      <c r="A536" s="35"/>
      <c r="B536" s="36"/>
      <c r="C536" s="210" t="s">
        <v>745</v>
      </c>
      <c r="D536" s="210" t="s">
        <v>163</v>
      </c>
      <c r="E536" s="211" t="s">
        <v>746</v>
      </c>
      <c r="F536" s="212" t="s">
        <v>747</v>
      </c>
      <c r="G536" s="213" t="s">
        <v>284</v>
      </c>
      <c r="H536" s="214">
        <v>15</v>
      </c>
      <c r="I536" s="215"/>
      <c r="J536" s="216">
        <f>ROUND(I536*H536,2)</f>
        <v>0</v>
      </c>
      <c r="K536" s="217"/>
      <c r="L536" s="38"/>
      <c r="M536" s="218" t="s">
        <v>1</v>
      </c>
      <c r="N536" s="219" t="s">
        <v>41</v>
      </c>
      <c r="O536" s="72"/>
      <c r="P536" s="220">
        <f>O536*H536</f>
        <v>0</v>
      </c>
      <c r="Q536" s="220">
        <v>0</v>
      </c>
      <c r="R536" s="220">
        <f>Q536*H536</f>
        <v>0</v>
      </c>
      <c r="S536" s="220">
        <v>0</v>
      </c>
      <c r="T536" s="221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22" t="s">
        <v>315</v>
      </c>
      <c r="AT536" s="222" t="s">
        <v>163</v>
      </c>
      <c r="AU536" s="222" t="s">
        <v>88</v>
      </c>
      <c r="AY536" s="17" t="s">
        <v>159</v>
      </c>
      <c r="BE536" s="118">
        <f>IF(N536="základní",J536,0)</f>
        <v>0</v>
      </c>
      <c r="BF536" s="118">
        <f>IF(N536="snížená",J536,0)</f>
        <v>0</v>
      </c>
      <c r="BG536" s="118">
        <f>IF(N536="zákl. přenesená",J536,0)</f>
        <v>0</v>
      </c>
      <c r="BH536" s="118">
        <f>IF(N536="sníž. přenesená",J536,0)</f>
        <v>0</v>
      </c>
      <c r="BI536" s="118">
        <f>IF(N536="nulová",J536,0)</f>
        <v>0</v>
      </c>
      <c r="BJ536" s="17" t="s">
        <v>88</v>
      </c>
      <c r="BK536" s="118">
        <f>ROUND(I536*H536,2)</f>
        <v>0</v>
      </c>
      <c r="BL536" s="17" t="s">
        <v>315</v>
      </c>
      <c r="BM536" s="222" t="s">
        <v>748</v>
      </c>
    </row>
    <row r="537" spans="1:65" s="14" customFormat="1" ht="11.25">
      <c r="B537" s="234"/>
      <c r="C537" s="235"/>
      <c r="D537" s="225" t="s">
        <v>169</v>
      </c>
      <c r="E537" s="236" t="s">
        <v>1</v>
      </c>
      <c r="F537" s="237" t="s">
        <v>8</v>
      </c>
      <c r="G537" s="235"/>
      <c r="H537" s="238">
        <v>15</v>
      </c>
      <c r="I537" s="239"/>
      <c r="J537" s="235"/>
      <c r="K537" s="235"/>
      <c r="L537" s="240"/>
      <c r="M537" s="241"/>
      <c r="N537" s="242"/>
      <c r="O537" s="242"/>
      <c r="P537" s="242"/>
      <c r="Q537" s="242"/>
      <c r="R537" s="242"/>
      <c r="S537" s="242"/>
      <c r="T537" s="243"/>
      <c r="AT537" s="244" t="s">
        <v>169</v>
      </c>
      <c r="AU537" s="244" t="s">
        <v>88</v>
      </c>
      <c r="AV537" s="14" t="s">
        <v>88</v>
      </c>
      <c r="AW537" s="14" t="s">
        <v>30</v>
      </c>
      <c r="AX537" s="14" t="s">
        <v>82</v>
      </c>
      <c r="AY537" s="244" t="s">
        <v>159</v>
      </c>
    </row>
    <row r="538" spans="1:65" s="2" customFormat="1" ht="14.45" customHeight="1">
      <c r="A538" s="35"/>
      <c r="B538" s="36"/>
      <c r="C538" s="256" t="s">
        <v>749</v>
      </c>
      <c r="D538" s="256" t="s">
        <v>396</v>
      </c>
      <c r="E538" s="257" t="s">
        <v>750</v>
      </c>
      <c r="F538" s="258" t="s">
        <v>751</v>
      </c>
      <c r="G538" s="259" t="s">
        <v>284</v>
      </c>
      <c r="H538" s="260">
        <v>15</v>
      </c>
      <c r="I538" s="261"/>
      <c r="J538" s="262">
        <f t="shared" ref="J538:J544" si="25">ROUND(I538*H538,2)</f>
        <v>0</v>
      </c>
      <c r="K538" s="263"/>
      <c r="L538" s="264"/>
      <c r="M538" s="265" t="s">
        <v>1</v>
      </c>
      <c r="N538" s="266" t="s">
        <v>41</v>
      </c>
      <c r="O538" s="72"/>
      <c r="P538" s="220">
        <f t="shared" ref="P538:P544" si="26">O538*H538</f>
        <v>0</v>
      </c>
      <c r="Q538" s="220">
        <v>8.0000000000000007E-5</v>
      </c>
      <c r="R538" s="220">
        <f t="shared" ref="R538:R544" si="27">Q538*H538</f>
        <v>1.2000000000000001E-3</v>
      </c>
      <c r="S538" s="220">
        <v>0</v>
      </c>
      <c r="T538" s="221">
        <f t="shared" ref="T538:T544" si="28"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22" t="s">
        <v>399</v>
      </c>
      <c r="AT538" s="222" t="s">
        <v>396</v>
      </c>
      <c r="AU538" s="222" t="s">
        <v>88</v>
      </c>
      <c r="AY538" s="17" t="s">
        <v>159</v>
      </c>
      <c r="BE538" s="118">
        <f t="shared" ref="BE538:BE544" si="29">IF(N538="základní",J538,0)</f>
        <v>0</v>
      </c>
      <c r="BF538" s="118">
        <f t="shared" ref="BF538:BF544" si="30">IF(N538="snížená",J538,0)</f>
        <v>0</v>
      </c>
      <c r="BG538" s="118">
        <f t="shared" ref="BG538:BG544" si="31">IF(N538="zákl. přenesená",J538,0)</f>
        <v>0</v>
      </c>
      <c r="BH538" s="118">
        <f t="shared" ref="BH538:BH544" si="32">IF(N538="sníž. přenesená",J538,0)</f>
        <v>0</v>
      </c>
      <c r="BI538" s="118">
        <f t="shared" ref="BI538:BI544" si="33">IF(N538="nulová",J538,0)</f>
        <v>0</v>
      </c>
      <c r="BJ538" s="17" t="s">
        <v>88</v>
      </c>
      <c r="BK538" s="118">
        <f t="shared" ref="BK538:BK544" si="34">ROUND(I538*H538,2)</f>
        <v>0</v>
      </c>
      <c r="BL538" s="17" t="s">
        <v>315</v>
      </c>
      <c r="BM538" s="222" t="s">
        <v>752</v>
      </c>
    </row>
    <row r="539" spans="1:65" s="2" customFormat="1" ht="14.45" customHeight="1">
      <c r="A539" s="35"/>
      <c r="B539" s="36"/>
      <c r="C539" s="210" t="s">
        <v>753</v>
      </c>
      <c r="D539" s="210" t="s">
        <v>163</v>
      </c>
      <c r="E539" s="211" t="s">
        <v>754</v>
      </c>
      <c r="F539" s="212" t="s">
        <v>755</v>
      </c>
      <c r="G539" s="213" t="s">
        <v>224</v>
      </c>
      <c r="H539" s="214">
        <v>2</v>
      </c>
      <c r="I539" s="215"/>
      <c r="J539" s="216">
        <f t="shared" si="25"/>
        <v>0</v>
      </c>
      <c r="K539" s="217"/>
      <c r="L539" s="38"/>
      <c r="M539" s="218" t="s">
        <v>1</v>
      </c>
      <c r="N539" s="219" t="s">
        <v>41</v>
      </c>
      <c r="O539" s="72"/>
      <c r="P539" s="220">
        <f t="shared" si="26"/>
        <v>0</v>
      </c>
      <c r="Q539" s="220">
        <v>0</v>
      </c>
      <c r="R539" s="220">
        <f t="shared" si="27"/>
        <v>0</v>
      </c>
      <c r="S539" s="220">
        <v>0</v>
      </c>
      <c r="T539" s="221">
        <f t="shared" si="28"/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22" t="s">
        <v>315</v>
      </c>
      <c r="AT539" s="222" t="s">
        <v>163</v>
      </c>
      <c r="AU539" s="222" t="s">
        <v>88</v>
      </c>
      <c r="AY539" s="17" t="s">
        <v>159</v>
      </c>
      <c r="BE539" s="118">
        <f t="shared" si="29"/>
        <v>0</v>
      </c>
      <c r="BF539" s="118">
        <f t="shared" si="30"/>
        <v>0</v>
      </c>
      <c r="BG539" s="118">
        <f t="shared" si="31"/>
        <v>0</v>
      </c>
      <c r="BH539" s="118">
        <f t="shared" si="32"/>
        <v>0</v>
      </c>
      <c r="BI539" s="118">
        <f t="shared" si="33"/>
        <v>0</v>
      </c>
      <c r="BJ539" s="17" t="s">
        <v>88</v>
      </c>
      <c r="BK539" s="118">
        <f t="shared" si="34"/>
        <v>0</v>
      </c>
      <c r="BL539" s="17" t="s">
        <v>315</v>
      </c>
      <c r="BM539" s="222" t="s">
        <v>756</v>
      </c>
    </row>
    <row r="540" spans="1:65" s="2" customFormat="1" ht="14.45" customHeight="1">
      <c r="A540" s="35"/>
      <c r="B540" s="36"/>
      <c r="C540" s="256" t="s">
        <v>757</v>
      </c>
      <c r="D540" s="256" t="s">
        <v>396</v>
      </c>
      <c r="E540" s="257" t="s">
        <v>758</v>
      </c>
      <c r="F540" s="258" t="s">
        <v>759</v>
      </c>
      <c r="G540" s="259" t="s">
        <v>224</v>
      </c>
      <c r="H540" s="260">
        <v>2</v>
      </c>
      <c r="I540" s="261"/>
      <c r="J540" s="262">
        <f t="shared" si="25"/>
        <v>0</v>
      </c>
      <c r="K540" s="263"/>
      <c r="L540" s="264"/>
      <c r="M540" s="265" t="s">
        <v>1</v>
      </c>
      <c r="N540" s="266" t="s">
        <v>41</v>
      </c>
      <c r="O540" s="72"/>
      <c r="P540" s="220">
        <f t="shared" si="26"/>
        <v>0</v>
      </c>
      <c r="Q540" s="220">
        <v>0</v>
      </c>
      <c r="R540" s="220">
        <f t="shared" si="27"/>
        <v>0</v>
      </c>
      <c r="S540" s="220">
        <v>0</v>
      </c>
      <c r="T540" s="221">
        <f t="shared" si="28"/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22" t="s">
        <v>399</v>
      </c>
      <c r="AT540" s="222" t="s">
        <v>396</v>
      </c>
      <c r="AU540" s="222" t="s">
        <v>88</v>
      </c>
      <c r="AY540" s="17" t="s">
        <v>159</v>
      </c>
      <c r="BE540" s="118">
        <f t="shared" si="29"/>
        <v>0</v>
      </c>
      <c r="BF540" s="118">
        <f t="shared" si="30"/>
        <v>0</v>
      </c>
      <c r="BG540" s="118">
        <f t="shared" si="31"/>
        <v>0</v>
      </c>
      <c r="BH540" s="118">
        <f t="shared" si="32"/>
        <v>0</v>
      </c>
      <c r="BI540" s="118">
        <f t="shared" si="33"/>
        <v>0</v>
      </c>
      <c r="BJ540" s="17" t="s">
        <v>88</v>
      </c>
      <c r="BK540" s="118">
        <f t="shared" si="34"/>
        <v>0</v>
      </c>
      <c r="BL540" s="17" t="s">
        <v>315</v>
      </c>
      <c r="BM540" s="222" t="s">
        <v>760</v>
      </c>
    </row>
    <row r="541" spans="1:65" s="2" customFormat="1" ht="24.2" customHeight="1">
      <c r="A541" s="35"/>
      <c r="B541" s="36"/>
      <c r="C541" s="210" t="s">
        <v>761</v>
      </c>
      <c r="D541" s="210" t="s">
        <v>163</v>
      </c>
      <c r="E541" s="211" t="s">
        <v>762</v>
      </c>
      <c r="F541" s="212" t="s">
        <v>763</v>
      </c>
      <c r="G541" s="213" t="s">
        <v>224</v>
      </c>
      <c r="H541" s="214">
        <v>1</v>
      </c>
      <c r="I541" s="215"/>
      <c r="J541" s="216">
        <f t="shared" si="25"/>
        <v>0</v>
      </c>
      <c r="K541" s="217"/>
      <c r="L541" s="38"/>
      <c r="M541" s="218" t="s">
        <v>1</v>
      </c>
      <c r="N541" s="219" t="s">
        <v>41</v>
      </c>
      <c r="O541" s="72"/>
      <c r="P541" s="220">
        <f t="shared" si="26"/>
        <v>0</v>
      </c>
      <c r="Q541" s="220">
        <v>0</v>
      </c>
      <c r="R541" s="220">
        <f t="shared" si="27"/>
        <v>0</v>
      </c>
      <c r="S541" s="220">
        <v>0</v>
      </c>
      <c r="T541" s="221">
        <f t="shared" si="28"/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22" t="s">
        <v>315</v>
      </c>
      <c r="AT541" s="222" t="s">
        <v>163</v>
      </c>
      <c r="AU541" s="222" t="s">
        <v>88</v>
      </c>
      <c r="AY541" s="17" t="s">
        <v>159</v>
      </c>
      <c r="BE541" s="118">
        <f t="shared" si="29"/>
        <v>0</v>
      </c>
      <c r="BF541" s="118">
        <f t="shared" si="30"/>
        <v>0</v>
      </c>
      <c r="BG541" s="118">
        <f t="shared" si="31"/>
        <v>0</v>
      </c>
      <c r="BH541" s="118">
        <f t="shared" si="32"/>
        <v>0</v>
      </c>
      <c r="BI541" s="118">
        <f t="shared" si="33"/>
        <v>0</v>
      </c>
      <c r="BJ541" s="17" t="s">
        <v>88</v>
      </c>
      <c r="BK541" s="118">
        <f t="shared" si="34"/>
        <v>0</v>
      </c>
      <c r="BL541" s="17" t="s">
        <v>315</v>
      </c>
      <c r="BM541" s="222" t="s">
        <v>764</v>
      </c>
    </row>
    <row r="542" spans="1:65" s="2" customFormat="1" ht="24.2" customHeight="1">
      <c r="A542" s="35"/>
      <c r="B542" s="36"/>
      <c r="C542" s="210" t="s">
        <v>765</v>
      </c>
      <c r="D542" s="210" t="s">
        <v>163</v>
      </c>
      <c r="E542" s="211" t="s">
        <v>766</v>
      </c>
      <c r="F542" s="212" t="s">
        <v>767</v>
      </c>
      <c r="G542" s="213" t="s">
        <v>305</v>
      </c>
      <c r="H542" s="214">
        <v>0.13600000000000001</v>
      </c>
      <c r="I542" s="215"/>
      <c r="J542" s="216">
        <f t="shared" si="25"/>
        <v>0</v>
      </c>
      <c r="K542" s="217"/>
      <c r="L542" s="38"/>
      <c r="M542" s="218" t="s">
        <v>1</v>
      </c>
      <c r="N542" s="219" t="s">
        <v>41</v>
      </c>
      <c r="O542" s="72"/>
      <c r="P542" s="220">
        <f t="shared" si="26"/>
        <v>0</v>
      </c>
      <c r="Q542" s="220">
        <v>0</v>
      </c>
      <c r="R542" s="220">
        <f t="shared" si="27"/>
        <v>0</v>
      </c>
      <c r="S542" s="220">
        <v>0</v>
      </c>
      <c r="T542" s="221">
        <f t="shared" si="28"/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22" t="s">
        <v>315</v>
      </c>
      <c r="AT542" s="222" t="s">
        <v>163</v>
      </c>
      <c r="AU542" s="222" t="s">
        <v>88</v>
      </c>
      <c r="AY542" s="17" t="s">
        <v>159</v>
      </c>
      <c r="BE542" s="118">
        <f t="shared" si="29"/>
        <v>0</v>
      </c>
      <c r="BF542" s="118">
        <f t="shared" si="30"/>
        <v>0</v>
      </c>
      <c r="BG542" s="118">
        <f t="shared" si="31"/>
        <v>0</v>
      </c>
      <c r="BH542" s="118">
        <f t="shared" si="32"/>
        <v>0</v>
      </c>
      <c r="BI542" s="118">
        <f t="shared" si="33"/>
        <v>0</v>
      </c>
      <c r="BJ542" s="17" t="s">
        <v>88</v>
      </c>
      <c r="BK542" s="118">
        <f t="shared" si="34"/>
        <v>0</v>
      </c>
      <c r="BL542" s="17" t="s">
        <v>315</v>
      </c>
      <c r="BM542" s="222" t="s">
        <v>768</v>
      </c>
    </row>
    <row r="543" spans="1:65" s="2" customFormat="1" ht="24.2" customHeight="1">
      <c r="A543" s="35"/>
      <c r="B543" s="36"/>
      <c r="C543" s="210" t="s">
        <v>769</v>
      </c>
      <c r="D543" s="210" t="s">
        <v>163</v>
      </c>
      <c r="E543" s="211" t="s">
        <v>770</v>
      </c>
      <c r="F543" s="212" t="s">
        <v>771</v>
      </c>
      <c r="G543" s="213" t="s">
        <v>305</v>
      </c>
      <c r="H543" s="214">
        <v>0.13600000000000001</v>
      </c>
      <c r="I543" s="215"/>
      <c r="J543" s="216">
        <f t="shared" si="25"/>
        <v>0</v>
      </c>
      <c r="K543" s="217"/>
      <c r="L543" s="38"/>
      <c r="M543" s="218" t="s">
        <v>1</v>
      </c>
      <c r="N543" s="219" t="s">
        <v>41</v>
      </c>
      <c r="O543" s="72"/>
      <c r="P543" s="220">
        <f t="shared" si="26"/>
        <v>0</v>
      </c>
      <c r="Q543" s="220">
        <v>0</v>
      </c>
      <c r="R543" s="220">
        <f t="shared" si="27"/>
        <v>0</v>
      </c>
      <c r="S543" s="220">
        <v>0</v>
      </c>
      <c r="T543" s="221">
        <f t="shared" si="28"/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22" t="s">
        <v>315</v>
      </c>
      <c r="AT543" s="222" t="s">
        <v>163</v>
      </c>
      <c r="AU543" s="222" t="s">
        <v>88</v>
      </c>
      <c r="AY543" s="17" t="s">
        <v>159</v>
      </c>
      <c r="BE543" s="118">
        <f t="shared" si="29"/>
        <v>0</v>
      </c>
      <c r="BF543" s="118">
        <f t="shared" si="30"/>
        <v>0</v>
      </c>
      <c r="BG543" s="118">
        <f t="shared" si="31"/>
        <v>0</v>
      </c>
      <c r="BH543" s="118">
        <f t="shared" si="32"/>
        <v>0</v>
      </c>
      <c r="BI543" s="118">
        <f t="shared" si="33"/>
        <v>0</v>
      </c>
      <c r="BJ543" s="17" t="s">
        <v>88</v>
      </c>
      <c r="BK543" s="118">
        <f t="shared" si="34"/>
        <v>0</v>
      </c>
      <c r="BL543" s="17" t="s">
        <v>315</v>
      </c>
      <c r="BM543" s="222" t="s">
        <v>772</v>
      </c>
    </row>
    <row r="544" spans="1:65" s="2" customFormat="1" ht="24.2" customHeight="1">
      <c r="A544" s="35"/>
      <c r="B544" s="36"/>
      <c r="C544" s="210" t="s">
        <v>773</v>
      </c>
      <c r="D544" s="210" t="s">
        <v>163</v>
      </c>
      <c r="E544" s="211" t="s">
        <v>774</v>
      </c>
      <c r="F544" s="212" t="s">
        <v>775</v>
      </c>
      <c r="G544" s="213" t="s">
        <v>305</v>
      </c>
      <c r="H544" s="214">
        <v>0.13600000000000001</v>
      </c>
      <c r="I544" s="215"/>
      <c r="J544" s="216">
        <f t="shared" si="25"/>
        <v>0</v>
      </c>
      <c r="K544" s="217"/>
      <c r="L544" s="38"/>
      <c r="M544" s="218" t="s">
        <v>1</v>
      </c>
      <c r="N544" s="219" t="s">
        <v>41</v>
      </c>
      <c r="O544" s="72"/>
      <c r="P544" s="220">
        <f t="shared" si="26"/>
        <v>0</v>
      </c>
      <c r="Q544" s="220">
        <v>0</v>
      </c>
      <c r="R544" s="220">
        <f t="shared" si="27"/>
        <v>0</v>
      </c>
      <c r="S544" s="220">
        <v>0</v>
      </c>
      <c r="T544" s="221">
        <f t="shared" si="28"/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22" t="s">
        <v>315</v>
      </c>
      <c r="AT544" s="222" t="s">
        <v>163</v>
      </c>
      <c r="AU544" s="222" t="s">
        <v>88</v>
      </c>
      <c r="AY544" s="17" t="s">
        <v>159</v>
      </c>
      <c r="BE544" s="118">
        <f t="shared" si="29"/>
        <v>0</v>
      </c>
      <c r="BF544" s="118">
        <f t="shared" si="30"/>
        <v>0</v>
      </c>
      <c r="BG544" s="118">
        <f t="shared" si="31"/>
        <v>0</v>
      </c>
      <c r="BH544" s="118">
        <f t="shared" si="32"/>
        <v>0</v>
      </c>
      <c r="BI544" s="118">
        <f t="shared" si="33"/>
        <v>0</v>
      </c>
      <c r="BJ544" s="17" t="s">
        <v>88</v>
      </c>
      <c r="BK544" s="118">
        <f t="shared" si="34"/>
        <v>0</v>
      </c>
      <c r="BL544" s="17" t="s">
        <v>315</v>
      </c>
      <c r="BM544" s="222" t="s">
        <v>776</v>
      </c>
    </row>
    <row r="545" spans="1:65" s="12" customFormat="1" ht="22.9" customHeight="1">
      <c r="B545" s="194"/>
      <c r="C545" s="195"/>
      <c r="D545" s="196" t="s">
        <v>74</v>
      </c>
      <c r="E545" s="208" t="s">
        <v>777</v>
      </c>
      <c r="F545" s="208" t="s">
        <v>778</v>
      </c>
      <c r="G545" s="195"/>
      <c r="H545" s="195"/>
      <c r="I545" s="198"/>
      <c r="J545" s="209">
        <f>BK545</f>
        <v>0</v>
      </c>
      <c r="K545" s="195"/>
      <c r="L545" s="200"/>
      <c r="M545" s="201"/>
      <c r="N545" s="202"/>
      <c r="O545" s="202"/>
      <c r="P545" s="203">
        <f>P546</f>
        <v>0</v>
      </c>
      <c r="Q545" s="202"/>
      <c r="R545" s="203">
        <f>R546</f>
        <v>0</v>
      </c>
      <c r="S545" s="202"/>
      <c r="T545" s="204">
        <f>T546</f>
        <v>7.4999999999999997E-3</v>
      </c>
      <c r="AR545" s="205" t="s">
        <v>88</v>
      </c>
      <c r="AT545" s="206" t="s">
        <v>74</v>
      </c>
      <c r="AU545" s="206" t="s">
        <v>82</v>
      </c>
      <c r="AY545" s="205" t="s">
        <v>159</v>
      </c>
      <c r="BK545" s="207">
        <f>BK546</f>
        <v>0</v>
      </c>
    </row>
    <row r="546" spans="1:65" s="2" customFormat="1" ht="24.2" customHeight="1">
      <c r="A546" s="35"/>
      <c r="B546" s="36"/>
      <c r="C546" s="210" t="s">
        <v>779</v>
      </c>
      <c r="D546" s="210" t="s">
        <v>163</v>
      </c>
      <c r="E546" s="211" t="s">
        <v>780</v>
      </c>
      <c r="F546" s="212" t="s">
        <v>781</v>
      </c>
      <c r="G546" s="213" t="s">
        <v>224</v>
      </c>
      <c r="H546" s="214">
        <v>1</v>
      </c>
      <c r="I546" s="215"/>
      <c r="J546" s="216">
        <f>ROUND(I546*H546,2)</f>
        <v>0</v>
      </c>
      <c r="K546" s="217"/>
      <c r="L546" s="38"/>
      <c r="M546" s="218" t="s">
        <v>1</v>
      </c>
      <c r="N546" s="219" t="s">
        <v>41</v>
      </c>
      <c r="O546" s="72"/>
      <c r="P546" s="220">
        <f>O546*H546</f>
        <v>0</v>
      </c>
      <c r="Q546" s="220">
        <v>0</v>
      </c>
      <c r="R546" s="220">
        <f>Q546*H546</f>
        <v>0</v>
      </c>
      <c r="S546" s="220">
        <v>7.4999999999999997E-3</v>
      </c>
      <c r="T546" s="221">
        <f>S546*H546</f>
        <v>7.4999999999999997E-3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22" t="s">
        <v>315</v>
      </c>
      <c r="AT546" s="222" t="s">
        <v>163</v>
      </c>
      <c r="AU546" s="222" t="s">
        <v>88</v>
      </c>
      <c r="AY546" s="17" t="s">
        <v>159</v>
      </c>
      <c r="BE546" s="118">
        <f>IF(N546="základní",J546,0)</f>
        <v>0</v>
      </c>
      <c r="BF546" s="118">
        <f>IF(N546="snížená",J546,0)</f>
        <v>0</v>
      </c>
      <c r="BG546" s="118">
        <f>IF(N546="zákl. přenesená",J546,0)</f>
        <v>0</v>
      </c>
      <c r="BH546" s="118">
        <f>IF(N546="sníž. přenesená",J546,0)</f>
        <v>0</v>
      </c>
      <c r="BI546" s="118">
        <f>IF(N546="nulová",J546,0)</f>
        <v>0</v>
      </c>
      <c r="BJ546" s="17" t="s">
        <v>88</v>
      </c>
      <c r="BK546" s="118">
        <f>ROUND(I546*H546,2)</f>
        <v>0</v>
      </c>
      <c r="BL546" s="17" t="s">
        <v>315</v>
      </c>
      <c r="BM546" s="222" t="s">
        <v>782</v>
      </c>
    </row>
    <row r="547" spans="1:65" s="12" customFormat="1" ht="22.9" customHeight="1">
      <c r="B547" s="194"/>
      <c r="C547" s="195"/>
      <c r="D547" s="196" t="s">
        <v>74</v>
      </c>
      <c r="E547" s="208" t="s">
        <v>783</v>
      </c>
      <c r="F547" s="208" t="s">
        <v>784</v>
      </c>
      <c r="G547" s="195"/>
      <c r="H547" s="195"/>
      <c r="I547" s="198"/>
      <c r="J547" s="209">
        <f>BK547</f>
        <v>0</v>
      </c>
      <c r="K547" s="195"/>
      <c r="L547" s="200"/>
      <c r="M547" s="201"/>
      <c r="N547" s="202"/>
      <c r="O547" s="202"/>
      <c r="P547" s="203">
        <f>SUM(P548:P553)</f>
        <v>0</v>
      </c>
      <c r="Q547" s="202"/>
      <c r="R547" s="203">
        <f>SUM(R548:R553)</f>
        <v>1.5000000000000001E-4</v>
      </c>
      <c r="S547" s="202"/>
      <c r="T547" s="204">
        <f>SUM(T548:T553)</f>
        <v>1E-4</v>
      </c>
      <c r="AR547" s="205" t="s">
        <v>88</v>
      </c>
      <c r="AT547" s="206" t="s">
        <v>74</v>
      </c>
      <c r="AU547" s="206" t="s">
        <v>82</v>
      </c>
      <c r="AY547" s="205" t="s">
        <v>159</v>
      </c>
      <c r="BK547" s="207">
        <f>SUM(BK548:BK553)</f>
        <v>0</v>
      </c>
    </row>
    <row r="548" spans="1:65" s="2" customFormat="1" ht="14.45" customHeight="1">
      <c r="A548" s="35"/>
      <c r="B548" s="36"/>
      <c r="C548" s="210" t="s">
        <v>785</v>
      </c>
      <c r="D548" s="210" t="s">
        <v>163</v>
      </c>
      <c r="E548" s="211" t="s">
        <v>786</v>
      </c>
      <c r="F548" s="212" t="s">
        <v>787</v>
      </c>
      <c r="G548" s="213" t="s">
        <v>224</v>
      </c>
      <c r="H548" s="214">
        <v>5</v>
      </c>
      <c r="I548" s="215"/>
      <c r="J548" s="216">
        <f>ROUND(I548*H548,2)</f>
        <v>0</v>
      </c>
      <c r="K548" s="217"/>
      <c r="L548" s="38"/>
      <c r="M548" s="218" t="s">
        <v>1</v>
      </c>
      <c r="N548" s="219" t="s">
        <v>41</v>
      </c>
      <c r="O548" s="72"/>
      <c r="P548" s="220">
        <f>O548*H548</f>
        <v>0</v>
      </c>
      <c r="Q548" s="220">
        <v>3.0000000000000001E-5</v>
      </c>
      <c r="R548" s="220">
        <f>Q548*H548</f>
        <v>1.5000000000000001E-4</v>
      </c>
      <c r="S548" s="220">
        <v>2.0000000000000002E-5</v>
      </c>
      <c r="T548" s="221">
        <f>S548*H548</f>
        <v>1E-4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22" t="s">
        <v>315</v>
      </c>
      <c r="AT548" s="222" t="s">
        <v>163</v>
      </c>
      <c r="AU548" s="222" t="s">
        <v>88</v>
      </c>
      <c r="AY548" s="17" t="s">
        <v>159</v>
      </c>
      <c r="BE548" s="118">
        <f>IF(N548="základní",J548,0)</f>
        <v>0</v>
      </c>
      <c r="BF548" s="118">
        <f>IF(N548="snížená",J548,0)</f>
        <v>0</v>
      </c>
      <c r="BG548" s="118">
        <f>IF(N548="zákl. přenesená",J548,0)</f>
        <v>0</v>
      </c>
      <c r="BH548" s="118">
        <f>IF(N548="sníž. přenesená",J548,0)</f>
        <v>0</v>
      </c>
      <c r="BI548" s="118">
        <f>IF(N548="nulová",J548,0)</f>
        <v>0</v>
      </c>
      <c r="BJ548" s="17" t="s">
        <v>88</v>
      </c>
      <c r="BK548" s="118">
        <f>ROUND(I548*H548,2)</f>
        <v>0</v>
      </c>
      <c r="BL548" s="17" t="s">
        <v>315</v>
      </c>
      <c r="BM548" s="222" t="s">
        <v>788</v>
      </c>
    </row>
    <row r="549" spans="1:65" s="13" customFormat="1" ht="11.25">
      <c r="B549" s="223"/>
      <c r="C549" s="224"/>
      <c r="D549" s="225" t="s">
        <v>169</v>
      </c>
      <c r="E549" s="226" t="s">
        <v>1</v>
      </c>
      <c r="F549" s="227" t="s">
        <v>789</v>
      </c>
      <c r="G549" s="224"/>
      <c r="H549" s="226" t="s">
        <v>1</v>
      </c>
      <c r="I549" s="228"/>
      <c r="J549" s="224"/>
      <c r="K549" s="224"/>
      <c r="L549" s="229"/>
      <c r="M549" s="230"/>
      <c r="N549" s="231"/>
      <c r="O549" s="231"/>
      <c r="P549" s="231"/>
      <c r="Q549" s="231"/>
      <c r="R549" s="231"/>
      <c r="S549" s="231"/>
      <c r="T549" s="232"/>
      <c r="AT549" s="233" t="s">
        <v>169</v>
      </c>
      <c r="AU549" s="233" t="s">
        <v>88</v>
      </c>
      <c r="AV549" s="13" t="s">
        <v>82</v>
      </c>
      <c r="AW549" s="13" t="s">
        <v>30</v>
      </c>
      <c r="AX549" s="13" t="s">
        <v>75</v>
      </c>
      <c r="AY549" s="233" t="s">
        <v>159</v>
      </c>
    </row>
    <row r="550" spans="1:65" s="14" customFormat="1" ht="11.25">
      <c r="B550" s="234"/>
      <c r="C550" s="235"/>
      <c r="D550" s="225" t="s">
        <v>169</v>
      </c>
      <c r="E550" s="236" t="s">
        <v>1</v>
      </c>
      <c r="F550" s="237" t="s">
        <v>711</v>
      </c>
      <c r="G550" s="235"/>
      <c r="H550" s="238">
        <v>5</v>
      </c>
      <c r="I550" s="239"/>
      <c r="J550" s="235"/>
      <c r="K550" s="235"/>
      <c r="L550" s="240"/>
      <c r="M550" s="241"/>
      <c r="N550" s="242"/>
      <c r="O550" s="242"/>
      <c r="P550" s="242"/>
      <c r="Q550" s="242"/>
      <c r="R550" s="242"/>
      <c r="S550" s="242"/>
      <c r="T550" s="243"/>
      <c r="AT550" s="244" t="s">
        <v>169</v>
      </c>
      <c r="AU550" s="244" t="s">
        <v>88</v>
      </c>
      <c r="AV550" s="14" t="s">
        <v>88</v>
      </c>
      <c r="AW550" s="14" t="s">
        <v>30</v>
      </c>
      <c r="AX550" s="14" t="s">
        <v>82</v>
      </c>
      <c r="AY550" s="244" t="s">
        <v>159</v>
      </c>
    </row>
    <row r="551" spans="1:65" s="2" customFormat="1" ht="24.2" customHeight="1">
      <c r="A551" s="35"/>
      <c r="B551" s="36"/>
      <c r="C551" s="210" t="s">
        <v>790</v>
      </c>
      <c r="D551" s="210" t="s">
        <v>163</v>
      </c>
      <c r="E551" s="211" t="s">
        <v>791</v>
      </c>
      <c r="F551" s="212" t="s">
        <v>792</v>
      </c>
      <c r="G551" s="213" t="s">
        <v>305</v>
      </c>
      <c r="H551" s="214">
        <v>0</v>
      </c>
      <c r="I551" s="215"/>
      <c r="J551" s="216">
        <f>ROUND(I551*H551,2)</f>
        <v>0</v>
      </c>
      <c r="K551" s="217"/>
      <c r="L551" s="38"/>
      <c r="M551" s="218" t="s">
        <v>1</v>
      </c>
      <c r="N551" s="219" t="s">
        <v>41</v>
      </c>
      <c r="O551" s="72"/>
      <c r="P551" s="220">
        <f>O551*H551</f>
        <v>0</v>
      </c>
      <c r="Q551" s="220">
        <v>0</v>
      </c>
      <c r="R551" s="220">
        <f>Q551*H551</f>
        <v>0</v>
      </c>
      <c r="S551" s="220">
        <v>0</v>
      </c>
      <c r="T551" s="221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22" t="s">
        <v>315</v>
      </c>
      <c r="AT551" s="222" t="s">
        <v>163</v>
      </c>
      <c r="AU551" s="222" t="s">
        <v>88</v>
      </c>
      <c r="AY551" s="17" t="s">
        <v>159</v>
      </c>
      <c r="BE551" s="118">
        <f>IF(N551="základní",J551,0)</f>
        <v>0</v>
      </c>
      <c r="BF551" s="118">
        <f>IF(N551="snížená",J551,0)</f>
        <v>0</v>
      </c>
      <c r="BG551" s="118">
        <f>IF(N551="zákl. přenesená",J551,0)</f>
        <v>0</v>
      </c>
      <c r="BH551" s="118">
        <f>IF(N551="sníž. přenesená",J551,0)</f>
        <v>0</v>
      </c>
      <c r="BI551" s="118">
        <f>IF(N551="nulová",J551,0)</f>
        <v>0</v>
      </c>
      <c r="BJ551" s="17" t="s">
        <v>88</v>
      </c>
      <c r="BK551" s="118">
        <f>ROUND(I551*H551,2)</f>
        <v>0</v>
      </c>
      <c r="BL551" s="17" t="s">
        <v>315</v>
      </c>
      <c r="BM551" s="222" t="s">
        <v>793</v>
      </c>
    </row>
    <row r="552" spans="1:65" s="2" customFormat="1" ht="24.2" customHeight="1">
      <c r="A552" s="35"/>
      <c r="B552" s="36"/>
      <c r="C552" s="210" t="s">
        <v>794</v>
      </c>
      <c r="D552" s="210" t="s">
        <v>163</v>
      </c>
      <c r="E552" s="211" t="s">
        <v>795</v>
      </c>
      <c r="F552" s="212" t="s">
        <v>796</v>
      </c>
      <c r="G552" s="213" t="s">
        <v>305</v>
      </c>
      <c r="H552" s="214">
        <v>0</v>
      </c>
      <c r="I552" s="215"/>
      <c r="J552" s="216">
        <f>ROUND(I552*H552,2)</f>
        <v>0</v>
      </c>
      <c r="K552" s="217"/>
      <c r="L552" s="38"/>
      <c r="M552" s="218" t="s">
        <v>1</v>
      </c>
      <c r="N552" s="219" t="s">
        <v>41</v>
      </c>
      <c r="O552" s="72"/>
      <c r="P552" s="220">
        <f>O552*H552</f>
        <v>0</v>
      </c>
      <c r="Q552" s="220">
        <v>0</v>
      </c>
      <c r="R552" s="220">
        <f>Q552*H552</f>
        <v>0</v>
      </c>
      <c r="S552" s="220">
        <v>0</v>
      </c>
      <c r="T552" s="221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22" t="s">
        <v>315</v>
      </c>
      <c r="AT552" s="222" t="s">
        <v>163</v>
      </c>
      <c r="AU552" s="222" t="s">
        <v>88</v>
      </c>
      <c r="AY552" s="17" t="s">
        <v>159</v>
      </c>
      <c r="BE552" s="118">
        <f>IF(N552="základní",J552,0)</f>
        <v>0</v>
      </c>
      <c r="BF552" s="118">
        <f>IF(N552="snížená",J552,0)</f>
        <v>0</v>
      </c>
      <c r="BG552" s="118">
        <f>IF(N552="zákl. přenesená",J552,0)</f>
        <v>0</v>
      </c>
      <c r="BH552" s="118">
        <f>IF(N552="sníž. přenesená",J552,0)</f>
        <v>0</v>
      </c>
      <c r="BI552" s="118">
        <f>IF(N552="nulová",J552,0)</f>
        <v>0</v>
      </c>
      <c r="BJ552" s="17" t="s">
        <v>88</v>
      </c>
      <c r="BK552" s="118">
        <f>ROUND(I552*H552,2)</f>
        <v>0</v>
      </c>
      <c r="BL552" s="17" t="s">
        <v>315</v>
      </c>
      <c r="BM552" s="222" t="s">
        <v>797</v>
      </c>
    </row>
    <row r="553" spans="1:65" s="2" customFormat="1" ht="24.2" customHeight="1">
      <c r="A553" s="35"/>
      <c r="B553" s="36"/>
      <c r="C553" s="210" t="s">
        <v>798</v>
      </c>
      <c r="D553" s="210" t="s">
        <v>163</v>
      </c>
      <c r="E553" s="211" t="s">
        <v>799</v>
      </c>
      <c r="F553" s="212" t="s">
        <v>800</v>
      </c>
      <c r="G553" s="213" t="s">
        <v>305</v>
      </c>
      <c r="H553" s="214">
        <v>0</v>
      </c>
      <c r="I553" s="215"/>
      <c r="J553" s="216">
        <f>ROUND(I553*H553,2)</f>
        <v>0</v>
      </c>
      <c r="K553" s="217"/>
      <c r="L553" s="38"/>
      <c r="M553" s="218" t="s">
        <v>1</v>
      </c>
      <c r="N553" s="219" t="s">
        <v>41</v>
      </c>
      <c r="O553" s="72"/>
      <c r="P553" s="220">
        <f>O553*H553</f>
        <v>0</v>
      </c>
      <c r="Q553" s="220">
        <v>0</v>
      </c>
      <c r="R553" s="220">
        <f>Q553*H553</f>
        <v>0</v>
      </c>
      <c r="S553" s="220">
        <v>0</v>
      </c>
      <c r="T553" s="221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22" t="s">
        <v>315</v>
      </c>
      <c r="AT553" s="222" t="s">
        <v>163</v>
      </c>
      <c r="AU553" s="222" t="s">
        <v>88</v>
      </c>
      <c r="AY553" s="17" t="s">
        <v>159</v>
      </c>
      <c r="BE553" s="118">
        <f>IF(N553="základní",J553,0)</f>
        <v>0</v>
      </c>
      <c r="BF553" s="118">
        <f>IF(N553="snížená",J553,0)</f>
        <v>0</v>
      </c>
      <c r="BG553" s="118">
        <f>IF(N553="zákl. přenesená",J553,0)</f>
        <v>0</v>
      </c>
      <c r="BH553" s="118">
        <f>IF(N553="sníž. přenesená",J553,0)</f>
        <v>0</v>
      </c>
      <c r="BI553" s="118">
        <f>IF(N553="nulová",J553,0)</f>
        <v>0</v>
      </c>
      <c r="BJ553" s="17" t="s">
        <v>88</v>
      </c>
      <c r="BK553" s="118">
        <f>ROUND(I553*H553,2)</f>
        <v>0</v>
      </c>
      <c r="BL553" s="17" t="s">
        <v>315</v>
      </c>
      <c r="BM553" s="222" t="s">
        <v>801</v>
      </c>
    </row>
    <row r="554" spans="1:65" s="12" customFormat="1" ht="22.9" customHeight="1">
      <c r="B554" s="194"/>
      <c r="C554" s="195"/>
      <c r="D554" s="196" t="s">
        <v>74</v>
      </c>
      <c r="E554" s="208" t="s">
        <v>802</v>
      </c>
      <c r="F554" s="208" t="s">
        <v>803</v>
      </c>
      <c r="G554" s="195"/>
      <c r="H554" s="195"/>
      <c r="I554" s="198"/>
      <c r="J554" s="209">
        <f>BK554</f>
        <v>0</v>
      </c>
      <c r="K554" s="195"/>
      <c r="L554" s="200"/>
      <c r="M554" s="201"/>
      <c r="N554" s="202"/>
      <c r="O554" s="202"/>
      <c r="P554" s="203">
        <f>SUM(P555:P563)</f>
        <v>0</v>
      </c>
      <c r="Q554" s="202"/>
      <c r="R554" s="203">
        <f>SUM(R555:R563)</f>
        <v>0</v>
      </c>
      <c r="S554" s="202"/>
      <c r="T554" s="204">
        <f>SUM(T555:T563)</f>
        <v>0.56879999999999997</v>
      </c>
      <c r="AR554" s="205" t="s">
        <v>88</v>
      </c>
      <c r="AT554" s="206" t="s">
        <v>74</v>
      </c>
      <c r="AU554" s="206" t="s">
        <v>82</v>
      </c>
      <c r="AY554" s="205" t="s">
        <v>159</v>
      </c>
      <c r="BK554" s="207">
        <f>SUM(BK555:BK563)</f>
        <v>0</v>
      </c>
    </row>
    <row r="555" spans="1:65" s="2" customFormat="1" ht="14.45" customHeight="1">
      <c r="A555" s="35"/>
      <c r="B555" s="36"/>
      <c r="C555" s="210" t="s">
        <v>804</v>
      </c>
      <c r="D555" s="210" t="s">
        <v>163</v>
      </c>
      <c r="E555" s="211" t="s">
        <v>805</v>
      </c>
      <c r="F555" s="212" t="s">
        <v>806</v>
      </c>
      <c r="G555" s="213" t="s">
        <v>224</v>
      </c>
      <c r="H555" s="214">
        <v>1</v>
      </c>
      <c r="I555" s="215"/>
      <c r="J555" s="216">
        <f>ROUND(I555*H555,2)</f>
        <v>0</v>
      </c>
      <c r="K555" s="217"/>
      <c r="L555" s="38"/>
      <c r="M555" s="218" t="s">
        <v>1</v>
      </c>
      <c r="N555" s="219" t="s">
        <v>41</v>
      </c>
      <c r="O555" s="72"/>
      <c r="P555" s="220">
        <f>O555*H555</f>
        <v>0</v>
      </c>
      <c r="Q555" s="220">
        <v>0</v>
      </c>
      <c r="R555" s="220">
        <f>Q555*H555</f>
        <v>0</v>
      </c>
      <c r="S555" s="220">
        <v>0</v>
      </c>
      <c r="T555" s="221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22" t="s">
        <v>315</v>
      </c>
      <c r="AT555" s="222" t="s">
        <v>163</v>
      </c>
      <c r="AU555" s="222" t="s">
        <v>88</v>
      </c>
      <c r="AY555" s="17" t="s">
        <v>159</v>
      </c>
      <c r="BE555" s="118">
        <f>IF(N555="základní",J555,0)</f>
        <v>0</v>
      </c>
      <c r="BF555" s="118">
        <f>IF(N555="snížená",J555,0)</f>
        <v>0</v>
      </c>
      <c r="BG555" s="118">
        <f>IF(N555="zákl. přenesená",J555,0)</f>
        <v>0</v>
      </c>
      <c r="BH555" s="118">
        <f>IF(N555="sníž. přenesená",J555,0)</f>
        <v>0</v>
      </c>
      <c r="BI555" s="118">
        <f>IF(N555="nulová",J555,0)</f>
        <v>0</v>
      </c>
      <c r="BJ555" s="17" t="s">
        <v>88</v>
      </c>
      <c r="BK555" s="118">
        <f>ROUND(I555*H555,2)</f>
        <v>0</v>
      </c>
      <c r="BL555" s="17" t="s">
        <v>315</v>
      </c>
      <c r="BM555" s="222" t="s">
        <v>807</v>
      </c>
    </row>
    <row r="556" spans="1:65" s="13" customFormat="1" ht="11.25">
      <c r="B556" s="223"/>
      <c r="C556" s="224"/>
      <c r="D556" s="225" t="s">
        <v>169</v>
      </c>
      <c r="E556" s="226" t="s">
        <v>1</v>
      </c>
      <c r="F556" s="227" t="s">
        <v>808</v>
      </c>
      <c r="G556" s="224"/>
      <c r="H556" s="226" t="s">
        <v>1</v>
      </c>
      <c r="I556" s="228"/>
      <c r="J556" s="224"/>
      <c r="K556" s="224"/>
      <c r="L556" s="229"/>
      <c r="M556" s="230"/>
      <c r="N556" s="231"/>
      <c r="O556" s="231"/>
      <c r="P556" s="231"/>
      <c r="Q556" s="231"/>
      <c r="R556" s="231"/>
      <c r="S556" s="231"/>
      <c r="T556" s="232"/>
      <c r="AT556" s="233" t="s">
        <v>169</v>
      </c>
      <c r="AU556" s="233" t="s">
        <v>88</v>
      </c>
      <c r="AV556" s="13" t="s">
        <v>82</v>
      </c>
      <c r="AW556" s="13" t="s">
        <v>30</v>
      </c>
      <c r="AX556" s="13" t="s">
        <v>75</v>
      </c>
      <c r="AY556" s="233" t="s">
        <v>159</v>
      </c>
    </row>
    <row r="557" spans="1:65" s="14" customFormat="1" ht="11.25">
      <c r="B557" s="234"/>
      <c r="C557" s="235"/>
      <c r="D557" s="225" t="s">
        <v>169</v>
      </c>
      <c r="E557" s="236" t="s">
        <v>1</v>
      </c>
      <c r="F557" s="237" t="s">
        <v>82</v>
      </c>
      <c r="G557" s="235"/>
      <c r="H557" s="238">
        <v>1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AT557" s="244" t="s">
        <v>169</v>
      </c>
      <c r="AU557" s="244" t="s">
        <v>88</v>
      </c>
      <c r="AV557" s="14" t="s">
        <v>88</v>
      </c>
      <c r="AW557" s="14" t="s">
        <v>30</v>
      </c>
      <c r="AX557" s="14" t="s">
        <v>82</v>
      </c>
      <c r="AY557" s="244" t="s">
        <v>159</v>
      </c>
    </row>
    <row r="558" spans="1:65" s="2" customFormat="1" ht="14.45" customHeight="1">
      <c r="A558" s="35"/>
      <c r="B558" s="36"/>
      <c r="C558" s="210" t="s">
        <v>809</v>
      </c>
      <c r="D558" s="210" t="s">
        <v>163</v>
      </c>
      <c r="E558" s="211" t="s">
        <v>810</v>
      </c>
      <c r="F558" s="212" t="s">
        <v>811</v>
      </c>
      <c r="G558" s="213" t="s">
        <v>568</v>
      </c>
      <c r="H558" s="214">
        <v>1</v>
      </c>
      <c r="I558" s="215"/>
      <c r="J558" s="216">
        <f t="shared" ref="J558:J563" si="35">ROUND(I558*H558,2)</f>
        <v>0</v>
      </c>
      <c r="K558" s="217"/>
      <c r="L558" s="38"/>
      <c r="M558" s="218" t="s">
        <v>1</v>
      </c>
      <c r="N558" s="219" t="s">
        <v>41</v>
      </c>
      <c r="O558" s="72"/>
      <c r="P558" s="220">
        <f t="shared" ref="P558:P563" si="36">O558*H558</f>
        <v>0</v>
      </c>
      <c r="Q558" s="220">
        <v>0</v>
      </c>
      <c r="R558" s="220">
        <f t="shared" ref="R558:R563" si="37">Q558*H558</f>
        <v>0</v>
      </c>
      <c r="S558" s="220">
        <v>0</v>
      </c>
      <c r="T558" s="221">
        <f t="shared" ref="T558:T563" si="38"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22" t="s">
        <v>315</v>
      </c>
      <c r="AT558" s="222" t="s">
        <v>163</v>
      </c>
      <c r="AU558" s="222" t="s">
        <v>88</v>
      </c>
      <c r="AY558" s="17" t="s">
        <v>159</v>
      </c>
      <c r="BE558" s="118">
        <f t="shared" ref="BE558:BE563" si="39">IF(N558="základní",J558,0)</f>
        <v>0</v>
      </c>
      <c r="BF558" s="118">
        <f t="shared" ref="BF558:BF563" si="40">IF(N558="snížená",J558,0)</f>
        <v>0</v>
      </c>
      <c r="BG558" s="118">
        <f t="shared" ref="BG558:BG563" si="41">IF(N558="zákl. přenesená",J558,0)</f>
        <v>0</v>
      </c>
      <c r="BH558" s="118">
        <f t="shared" ref="BH558:BH563" si="42">IF(N558="sníž. přenesená",J558,0)</f>
        <v>0</v>
      </c>
      <c r="BI558" s="118">
        <f t="shared" ref="BI558:BI563" si="43">IF(N558="nulová",J558,0)</f>
        <v>0</v>
      </c>
      <c r="BJ558" s="17" t="s">
        <v>88</v>
      </c>
      <c r="BK558" s="118">
        <f t="shared" ref="BK558:BK563" si="44">ROUND(I558*H558,2)</f>
        <v>0</v>
      </c>
      <c r="BL558" s="17" t="s">
        <v>315</v>
      </c>
      <c r="BM558" s="222" t="s">
        <v>812</v>
      </c>
    </row>
    <row r="559" spans="1:65" s="2" customFormat="1" ht="24.2" customHeight="1">
      <c r="A559" s="35"/>
      <c r="B559" s="36"/>
      <c r="C559" s="210" t="s">
        <v>813</v>
      </c>
      <c r="D559" s="210" t="s">
        <v>163</v>
      </c>
      <c r="E559" s="211" t="s">
        <v>814</v>
      </c>
      <c r="F559" s="212" t="s">
        <v>815</v>
      </c>
      <c r="G559" s="213" t="s">
        <v>224</v>
      </c>
      <c r="H559" s="214">
        <v>2</v>
      </c>
      <c r="I559" s="215"/>
      <c r="J559" s="216">
        <f t="shared" si="35"/>
        <v>0</v>
      </c>
      <c r="K559" s="217"/>
      <c r="L559" s="38"/>
      <c r="M559" s="218" t="s">
        <v>1</v>
      </c>
      <c r="N559" s="219" t="s">
        <v>41</v>
      </c>
      <c r="O559" s="72"/>
      <c r="P559" s="220">
        <f t="shared" si="36"/>
        <v>0</v>
      </c>
      <c r="Q559" s="220">
        <v>0</v>
      </c>
      <c r="R559" s="220">
        <f t="shared" si="37"/>
        <v>0</v>
      </c>
      <c r="S559" s="220">
        <v>0.17399999999999999</v>
      </c>
      <c r="T559" s="221">
        <f t="shared" si="38"/>
        <v>0.34799999999999998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22" t="s">
        <v>315</v>
      </c>
      <c r="AT559" s="222" t="s">
        <v>163</v>
      </c>
      <c r="AU559" s="222" t="s">
        <v>88</v>
      </c>
      <c r="AY559" s="17" t="s">
        <v>159</v>
      </c>
      <c r="BE559" s="118">
        <f t="shared" si="39"/>
        <v>0</v>
      </c>
      <c r="BF559" s="118">
        <f t="shared" si="40"/>
        <v>0</v>
      </c>
      <c r="BG559" s="118">
        <f t="shared" si="41"/>
        <v>0</v>
      </c>
      <c r="BH559" s="118">
        <f t="shared" si="42"/>
        <v>0</v>
      </c>
      <c r="BI559" s="118">
        <f t="shared" si="43"/>
        <v>0</v>
      </c>
      <c r="BJ559" s="17" t="s">
        <v>88</v>
      </c>
      <c r="BK559" s="118">
        <f t="shared" si="44"/>
        <v>0</v>
      </c>
      <c r="BL559" s="17" t="s">
        <v>315</v>
      </c>
      <c r="BM559" s="222" t="s">
        <v>816</v>
      </c>
    </row>
    <row r="560" spans="1:65" s="2" customFormat="1" ht="24.2" customHeight="1">
      <c r="A560" s="35"/>
      <c r="B560" s="36"/>
      <c r="C560" s="210" t="s">
        <v>817</v>
      </c>
      <c r="D560" s="210" t="s">
        <v>163</v>
      </c>
      <c r="E560" s="211" t="s">
        <v>818</v>
      </c>
      <c r="F560" s="212" t="s">
        <v>819</v>
      </c>
      <c r="G560" s="213" t="s">
        <v>224</v>
      </c>
      <c r="H560" s="214">
        <v>2</v>
      </c>
      <c r="I560" s="215"/>
      <c r="J560" s="216">
        <f t="shared" si="35"/>
        <v>0</v>
      </c>
      <c r="K560" s="217"/>
      <c r="L560" s="38"/>
      <c r="M560" s="218" t="s">
        <v>1</v>
      </c>
      <c r="N560" s="219" t="s">
        <v>41</v>
      </c>
      <c r="O560" s="72"/>
      <c r="P560" s="220">
        <f t="shared" si="36"/>
        <v>0</v>
      </c>
      <c r="Q560" s="220">
        <v>0</v>
      </c>
      <c r="R560" s="220">
        <f t="shared" si="37"/>
        <v>0</v>
      </c>
      <c r="S560" s="220">
        <v>0.1104</v>
      </c>
      <c r="T560" s="221">
        <f t="shared" si="38"/>
        <v>0.2208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22" t="s">
        <v>315</v>
      </c>
      <c r="AT560" s="222" t="s">
        <v>163</v>
      </c>
      <c r="AU560" s="222" t="s">
        <v>88</v>
      </c>
      <c r="AY560" s="17" t="s">
        <v>159</v>
      </c>
      <c r="BE560" s="118">
        <f t="shared" si="39"/>
        <v>0</v>
      </c>
      <c r="BF560" s="118">
        <f t="shared" si="40"/>
        <v>0</v>
      </c>
      <c r="BG560" s="118">
        <f t="shared" si="41"/>
        <v>0</v>
      </c>
      <c r="BH560" s="118">
        <f t="shared" si="42"/>
        <v>0</v>
      </c>
      <c r="BI560" s="118">
        <f t="shared" si="43"/>
        <v>0</v>
      </c>
      <c r="BJ560" s="17" t="s">
        <v>88</v>
      </c>
      <c r="BK560" s="118">
        <f t="shared" si="44"/>
        <v>0</v>
      </c>
      <c r="BL560" s="17" t="s">
        <v>315</v>
      </c>
      <c r="BM560" s="222" t="s">
        <v>820</v>
      </c>
    </row>
    <row r="561" spans="1:65" s="2" customFormat="1" ht="24.2" customHeight="1">
      <c r="A561" s="35"/>
      <c r="B561" s="36"/>
      <c r="C561" s="210" t="s">
        <v>821</v>
      </c>
      <c r="D561" s="210" t="s">
        <v>163</v>
      </c>
      <c r="E561" s="211" t="s">
        <v>822</v>
      </c>
      <c r="F561" s="212" t="s">
        <v>823</v>
      </c>
      <c r="G561" s="213" t="s">
        <v>305</v>
      </c>
      <c r="H561" s="214">
        <v>0</v>
      </c>
      <c r="I561" s="215"/>
      <c r="J561" s="216">
        <f t="shared" si="35"/>
        <v>0</v>
      </c>
      <c r="K561" s="217"/>
      <c r="L561" s="38"/>
      <c r="M561" s="218" t="s">
        <v>1</v>
      </c>
      <c r="N561" s="219" t="s">
        <v>41</v>
      </c>
      <c r="O561" s="72"/>
      <c r="P561" s="220">
        <f t="shared" si="36"/>
        <v>0</v>
      </c>
      <c r="Q561" s="220">
        <v>0</v>
      </c>
      <c r="R561" s="220">
        <f t="shared" si="37"/>
        <v>0</v>
      </c>
      <c r="S561" s="220">
        <v>0</v>
      </c>
      <c r="T561" s="221">
        <f t="shared" si="38"/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22" t="s">
        <v>315</v>
      </c>
      <c r="AT561" s="222" t="s">
        <v>163</v>
      </c>
      <c r="AU561" s="222" t="s">
        <v>88</v>
      </c>
      <c r="AY561" s="17" t="s">
        <v>159</v>
      </c>
      <c r="BE561" s="118">
        <f t="shared" si="39"/>
        <v>0</v>
      </c>
      <c r="BF561" s="118">
        <f t="shared" si="40"/>
        <v>0</v>
      </c>
      <c r="BG561" s="118">
        <f t="shared" si="41"/>
        <v>0</v>
      </c>
      <c r="BH561" s="118">
        <f t="shared" si="42"/>
        <v>0</v>
      </c>
      <c r="BI561" s="118">
        <f t="shared" si="43"/>
        <v>0</v>
      </c>
      <c r="BJ561" s="17" t="s">
        <v>88</v>
      </c>
      <c r="BK561" s="118">
        <f t="shared" si="44"/>
        <v>0</v>
      </c>
      <c r="BL561" s="17" t="s">
        <v>315</v>
      </c>
      <c r="BM561" s="222" t="s">
        <v>824</v>
      </c>
    </row>
    <row r="562" spans="1:65" s="2" customFormat="1" ht="24.2" customHeight="1">
      <c r="A562" s="35"/>
      <c r="B562" s="36"/>
      <c r="C562" s="210" t="s">
        <v>825</v>
      </c>
      <c r="D562" s="210" t="s">
        <v>163</v>
      </c>
      <c r="E562" s="211" t="s">
        <v>826</v>
      </c>
      <c r="F562" s="212" t="s">
        <v>827</v>
      </c>
      <c r="G562" s="213" t="s">
        <v>305</v>
      </c>
      <c r="H562" s="214">
        <v>0</v>
      </c>
      <c r="I562" s="215"/>
      <c r="J562" s="216">
        <f t="shared" si="35"/>
        <v>0</v>
      </c>
      <c r="K562" s="217"/>
      <c r="L562" s="38"/>
      <c r="M562" s="218" t="s">
        <v>1</v>
      </c>
      <c r="N562" s="219" t="s">
        <v>41</v>
      </c>
      <c r="O562" s="72"/>
      <c r="P562" s="220">
        <f t="shared" si="36"/>
        <v>0</v>
      </c>
      <c r="Q562" s="220">
        <v>0</v>
      </c>
      <c r="R562" s="220">
        <f t="shared" si="37"/>
        <v>0</v>
      </c>
      <c r="S562" s="220">
        <v>0</v>
      </c>
      <c r="T562" s="221">
        <f t="shared" si="38"/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22" t="s">
        <v>315</v>
      </c>
      <c r="AT562" s="222" t="s">
        <v>163</v>
      </c>
      <c r="AU562" s="222" t="s">
        <v>88</v>
      </c>
      <c r="AY562" s="17" t="s">
        <v>159</v>
      </c>
      <c r="BE562" s="118">
        <f t="shared" si="39"/>
        <v>0</v>
      </c>
      <c r="BF562" s="118">
        <f t="shared" si="40"/>
        <v>0</v>
      </c>
      <c r="BG562" s="118">
        <f t="shared" si="41"/>
        <v>0</v>
      </c>
      <c r="BH562" s="118">
        <f t="shared" si="42"/>
        <v>0</v>
      </c>
      <c r="BI562" s="118">
        <f t="shared" si="43"/>
        <v>0</v>
      </c>
      <c r="BJ562" s="17" t="s">
        <v>88</v>
      </c>
      <c r="BK562" s="118">
        <f t="shared" si="44"/>
        <v>0</v>
      </c>
      <c r="BL562" s="17" t="s">
        <v>315</v>
      </c>
      <c r="BM562" s="222" t="s">
        <v>828</v>
      </c>
    </row>
    <row r="563" spans="1:65" s="2" customFormat="1" ht="24.2" customHeight="1">
      <c r="A563" s="35"/>
      <c r="B563" s="36"/>
      <c r="C563" s="210" t="s">
        <v>829</v>
      </c>
      <c r="D563" s="210" t="s">
        <v>163</v>
      </c>
      <c r="E563" s="211" t="s">
        <v>830</v>
      </c>
      <c r="F563" s="212" t="s">
        <v>831</v>
      </c>
      <c r="G563" s="213" t="s">
        <v>305</v>
      </c>
      <c r="H563" s="214">
        <v>0</v>
      </c>
      <c r="I563" s="215"/>
      <c r="J563" s="216">
        <f t="shared" si="35"/>
        <v>0</v>
      </c>
      <c r="K563" s="217"/>
      <c r="L563" s="38"/>
      <c r="M563" s="218" t="s">
        <v>1</v>
      </c>
      <c r="N563" s="219" t="s">
        <v>41</v>
      </c>
      <c r="O563" s="72"/>
      <c r="P563" s="220">
        <f t="shared" si="36"/>
        <v>0</v>
      </c>
      <c r="Q563" s="220">
        <v>0</v>
      </c>
      <c r="R563" s="220">
        <f t="shared" si="37"/>
        <v>0</v>
      </c>
      <c r="S563" s="220">
        <v>0</v>
      </c>
      <c r="T563" s="221">
        <f t="shared" si="38"/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22" t="s">
        <v>315</v>
      </c>
      <c r="AT563" s="222" t="s">
        <v>163</v>
      </c>
      <c r="AU563" s="222" t="s">
        <v>88</v>
      </c>
      <c r="AY563" s="17" t="s">
        <v>159</v>
      </c>
      <c r="BE563" s="118">
        <f t="shared" si="39"/>
        <v>0</v>
      </c>
      <c r="BF563" s="118">
        <f t="shared" si="40"/>
        <v>0</v>
      </c>
      <c r="BG563" s="118">
        <f t="shared" si="41"/>
        <v>0</v>
      </c>
      <c r="BH563" s="118">
        <f t="shared" si="42"/>
        <v>0</v>
      </c>
      <c r="BI563" s="118">
        <f t="shared" si="43"/>
        <v>0</v>
      </c>
      <c r="BJ563" s="17" t="s">
        <v>88</v>
      </c>
      <c r="BK563" s="118">
        <f t="shared" si="44"/>
        <v>0</v>
      </c>
      <c r="BL563" s="17" t="s">
        <v>315</v>
      </c>
      <c r="BM563" s="222" t="s">
        <v>832</v>
      </c>
    </row>
    <row r="564" spans="1:65" s="12" customFormat="1" ht="22.9" customHeight="1">
      <c r="B564" s="194"/>
      <c r="C564" s="195"/>
      <c r="D564" s="196" t="s">
        <v>74</v>
      </c>
      <c r="E564" s="208" t="s">
        <v>833</v>
      </c>
      <c r="F564" s="208" t="s">
        <v>834</v>
      </c>
      <c r="G564" s="195"/>
      <c r="H564" s="195"/>
      <c r="I564" s="198"/>
      <c r="J564" s="209">
        <f>BK564</f>
        <v>0</v>
      </c>
      <c r="K564" s="195"/>
      <c r="L564" s="200"/>
      <c r="M564" s="201"/>
      <c r="N564" s="202"/>
      <c r="O564" s="202"/>
      <c r="P564" s="203">
        <f>SUM(P565:P624)</f>
        <v>0</v>
      </c>
      <c r="Q564" s="202"/>
      <c r="R564" s="203">
        <f>SUM(R565:R624)</f>
        <v>0.71428493000000004</v>
      </c>
      <c r="S564" s="202"/>
      <c r="T564" s="204">
        <f>SUM(T565:T624)</f>
        <v>1.8400530799999997</v>
      </c>
      <c r="AR564" s="205" t="s">
        <v>88</v>
      </c>
      <c r="AT564" s="206" t="s">
        <v>74</v>
      </c>
      <c r="AU564" s="206" t="s">
        <v>82</v>
      </c>
      <c r="AY564" s="205" t="s">
        <v>159</v>
      </c>
      <c r="BK564" s="207">
        <f>SUM(BK565:BK624)</f>
        <v>0</v>
      </c>
    </row>
    <row r="565" spans="1:65" s="2" customFormat="1" ht="14.45" customHeight="1">
      <c r="A565" s="35"/>
      <c r="B565" s="36"/>
      <c r="C565" s="210" t="s">
        <v>835</v>
      </c>
      <c r="D565" s="210" t="s">
        <v>163</v>
      </c>
      <c r="E565" s="211" t="s">
        <v>836</v>
      </c>
      <c r="F565" s="212" t="s">
        <v>837</v>
      </c>
      <c r="G565" s="213" t="s">
        <v>166</v>
      </c>
      <c r="H565" s="214">
        <v>22.123999999999999</v>
      </c>
      <c r="I565" s="215"/>
      <c r="J565" s="216">
        <f>ROUND(I565*H565,2)</f>
        <v>0</v>
      </c>
      <c r="K565" s="217"/>
      <c r="L565" s="38"/>
      <c r="M565" s="218" t="s">
        <v>1</v>
      </c>
      <c r="N565" s="219" t="s">
        <v>41</v>
      </c>
      <c r="O565" s="72"/>
      <c r="P565" s="220">
        <f>O565*H565</f>
        <v>0</v>
      </c>
      <c r="Q565" s="220">
        <v>0</v>
      </c>
      <c r="R565" s="220">
        <f>Q565*H565</f>
        <v>0</v>
      </c>
      <c r="S565" s="220">
        <v>0</v>
      </c>
      <c r="T565" s="221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22" t="s">
        <v>315</v>
      </c>
      <c r="AT565" s="222" t="s">
        <v>163</v>
      </c>
      <c r="AU565" s="222" t="s">
        <v>88</v>
      </c>
      <c r="AY565" s="17" t="s">
        <v>159</v>
      </c>
      <c r="BE565" s="118">
        <f>IF(N565="základní",J565,0)</f>
        <v>0</v>
      </c>
      <c r="BF565" s="118">
        <f>IF(N565="snížená",J565,0)</f>
        <v>0</v>
      </c>
      <c r="BG565" s="118">
        <f>IF(N565="zákl. přenesená",J565,0)</f>
        <v>0</v>
      </c>
      <c r="BH565" s="118">
        <f>IF(N565="sníž. přenesená",J565,0)</f>
        <v>0</v>
      </c>
      <c r="BI565" s="118">
        <f>IF(N565="nulová",J565,0)</f>
        <v>0</v>
      </c>
      <c r="BJ565" s="17" t="s">
        <v>88</v>
      </c>
      <c r="BK565" s="118">
        <f>ROUND(I565*H565,2)</f>
        <v>0</v>
      </c>
      <c r="BL565" s="17" t="s">
        <v>315</v>
      </c>
      <c r="BM565" s="222" t="s">
        <v>838</v>
      </c>
    </row>
    <row r="566" spans="1:65" s="13" customFormat="1" ht="11.25">
      <c r="B566" s="223"/>
      <c r="C566" s="224"/>
      <c r="D566" s="225" t="s">
        <v>169</v>
      </c>
      <c r="E566" s="226" t="s">
        <v>1</v>
      </c>
      <c r="F566" s="227" t="s">
        <v>177</v>
      </c>
      <c r="G566" s="224"/>
      <c r="H566" s="226" t="s">
        <v>1</v>
      </c>
      <c r="I566" s="228"/>
      <c r="J566" s="224"/>
      <c r="K566" s="224"/>
      <c r="L566" s="229"/>
      <c r="M566" s="230"/>
      <c r="N566" s="231"/>
      <c r="O566" s="231"/>
      <c r="P566" s="231"/>
      <c r="Q566" s="231"/>
      <c r="R566" s="231"/>
      <c r="S566" s="231"/>
      <c r="T566" s="232"/>
      <c r="AT566" s="233" t="s">
        <v>169</v>
      </c>
      <c r="AU566" s="233" t="s">
        <v>88</v>
      </c>
      <c r="AV566" s="13" t="s">
        <v>82</v>
      </c>
      <c r="AW566" s="13" t="s">
        <v>30</v>
      </c>
      <c r="AX566" s="13" t="s">
        <v>75</v>
      </c>
      <c r="AY566" s="233" t="s">
        <v>159</v>
      </c>
    </row>
    <row r="567" spans="1:65" s="14" customFormat="1" ht="11.25">
      <c r="B567" s="234"/>
      <c r="C567" s="235"/>
      <c r="D567" s="225" t="s">
        <v>169</v>
      </c>
      <c r="E567" s="236" t="s">
        <v>1</v>
      </c>
      <c r="F567" s="237" t="s">
        <v>178</v>
      </c>
      <c r="G567" s="235"/>
      <c r="H567" s="238">
        <v>11.75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AT567" s="244" t="s">
        <v>169</v>
      </c>
      <c r="AU567" s="244" t="s">
        <v>88</v>
      </c>
      <c r="AV567" s="14" t="s">
        <v>88</v>
      </c>
      <c r="AW567" s="14" t="s">
        <v>30</v>
      </c>
      <c r="AX567" s="14" t="s">
        <v>75</v>
      </c>
      <c r="AY567" s="244" t="s">
        <v>159</v>
      </c>
    </row>
    <row r="568" spans="1:65" s="13" customFormat="1" ht="11.25">
      <c r="B568" s="223"/>
      <c r="C568" s="224"/>
      <c r="D568" s="225" t="s">
        <v>169</v>
      </c>
      <c r="E568" s="226" t="s">
        <v>1</v>
      </c>
      <c r="F568" s="227" t="s">
        <v>228</v>
      </c>
      <c r="G568" s="224"/>
      <c r="H568" s="226" t="s">
        <v>1</v>
      </c>
      <c r="I568" s="228"/>
      <c r="J568" s="224"/>
      <c r="K568" s="224"/>
      <c r="L568" s="229"/>
      <c r="M568" s="230"/>
      <c r="N568" s="231"/>
      <c r="O568" s="231"/>
      <c r="P568" s="231"/>
      <c r="Q568" s="231"/>
      <c r="R568" s="231"/>
      <c r="S568" s="231"/>
      <c r="T568" s="232"/>
      <c r="AT568" s="233" t="s">
        <v>169</v>
      </c>
      <c r="AU568" s="233" t="s">
        <v>88</v>
      </c>
      <c r="AV568" s="13" t="s">
        <v>82</v>
      </c>
      <c r="AW568" s="13" t="s">
        <v>30</v>
      </c>
      <c r="AX568" s="13" t="s">
        <v>75</v>
      </c>
      <c r="AY568" s="233" t="s">
        <v>159</v>
      </c>
    </row>
    <row r="569" spans="1:65" s="14" customFormat="1" ht="11.25">
      <c r="B569" s="234"/>
      <c r="C569" s="235"/>
      <c r="D569" s="225" t="s">
        <v>169</v>
      </c>
      <c r="E569" s="236" t="s">
        <v>1</v>
      </c>
      <c r="F569" s="237" t="s">
        <v>239</v>
      </c>
      <c r="G569" s="235"/>
      <c r="H569" s="238">
        <v>4.1109999999999998</v>
      </c>
      <c r="I569" s="239"/>
      <c r="J569" s="235"/>
      <c r="K569" s="235"/>
      <c r="L569" s="240"/>
      <c r="M569" s="241"/>
      <c r="N569" s="242"/>
      <c r="O569" s="242"/>
      <c r="P569" s="242"/>
      <c r="Q569" s="242"/>
      <c r="R569" s="242"/>
      <c r="S569" s="242"/>
      <c r="T569" s="243"/>
      <c r="AT569" s="244" t="s">
        <v>169</v>
      </c>
      <c r="AU569" s="244" t="s">
        <v>88</v>
      </c>
      <c r="AV569" s="14" t="s">
        <v>88</v>
      </c>
      <c r="AW569" s="14" t="s">
        <v>30</v>
      </c>
      <c r="AX569" s="14" t="s">
        <v>75</v>
      </c>
      <c r="AY569" s="244" t="s">
        <v>159</v>
      </c>
    </row>
    <row r="570" spans="1:65" s="13" customFormat="1" ht="11.25">
      <c r="B570" s="223"/>
      <c r="C570" s="224"/>
      <c r="D570" s="225" t="s">
        <v>169</v>
      </c>
      <c r="E570" s="226" t="s">
        <v>1</v>
      </c>
      <c r="F570" s="227" t="s">
        <v>243</v>
      </c>
      <c r="G570" s="224"/>
      <c r="H570" s="226" t="s">
        <v>1</v>
      </c>
      <c r="I570" s="228"/>
      <c r="J570" s="224"/>
      <c r="K570" s="224"/>
      <c r="L570" s="229"/>
      <c r="M570" s="230"/>
      <c r="N570" s="231"/>
      <c r="O570" s="231"/>
      <c r="P570" s="231"/>
      <c r="Q570" s="231"/>
      <c r="R570" s="231"/>
      <c r="S570" s="231"/>
      <c r="T570" s="232"/>
      <c r="AT570" s="233" t="s">
        <v>169</v>
      </c>
      <c r="AU570" s="233" t="s">
        <v>88</v>
      </c>
      <c r="AV570" s="13" t="s">
        <v>82</v>
      </c>
      <c r="AW570" s="13" t="s">
        <v>30</v>
      </c>
      <c r="AX570" s="13" t="s">
        <v>75</v>
      </c>
      <c r="AY570" s="233" t="s">
        <v>159</v>
      </c>
    </row>
    <row r="571" spans="1:65" s="14" customFormat="1" ht="11.25">
      <c r="B571" s="234"/>
      <c r="C571" s="235"/>
      <c r="D571" s="225" t="s">
        <v>169</v>
      </c>
      <c r="E571" s="236" t="s">
        <v>1</v>
      </c>
      <c r="F571" s="237" t="s">
        <v>244</v>
      </c>
      <c r="G571" s="235"/>
      <c r="H571" s="238">
        <v>6.2629999999999999</v>
      </c>
      <c r="I571" s="239"/>
      <c r="J571" s="235"/>
      <c r="K571" s="235"/>
      <c r="L571" s="240"/>
      <c r="M571" s="241"/>
      <c r="N571" s="242"/>
      <c r="O571" s="242"/>
      <c r="P571" s="242"/>
      <c r="Q571" s="242"/>
      <c r="R571" s="242"/>
      <c r="S571" s="242"/>
      <c r="T571" s="243"/>
      <c r="AT571" s="244" t="s">
        <v>169</v>
      </c>
      <c r="AU571" s="244" t="s">
        <v>88</v>
      </c>
      <c r="AV571" s="14" t="s">
        <v>88</v>
      </c>
      <c r="AW571" s="14" t="s">
        <v>30</v>
      </c>
      <c r="AX571" s="14" t="s">
        <v>75</v>
      </c>
      <c r="AY571" s="244" t="s">
        <v>159</v>
      </c>
    </row>
    <row r="572" spans="1:65" s="15" customFormat="1" ht="11.25">
      <c r="B572" s="245"/>
      <c r="C572" s="246"/>
      <c r="D572" s="225" t="s">
        <v>169</v>
      </c>
      <c r="E572" s="247" t="s">
        <v>1</v>
      </c>
      <c r="F572" s="248" t="s">
        <v>179</v>
      </c>
      <c r="G572" s="246"/>
      <c r="H572" s="249">
        <v>22.123999999999999</v>
      </c>
      <c r="I572" s="250"/>
      <c r="J572" s="246"/>
      <c r="K572" s="246"/>
      <c r="L572" s="251"/>
      <c r="M572" s="252"/>
      <c r="N572" s="253"/>
      <c r="O572" s="253"/>
      <c r="P572" s="253"/>
      <c r="Q572" s="253"/>
      <c r="R572" s="253"/>
      <c r="S572" s="253"/>
      <c r="T572" s="254"/>
      <c r="AT572" s="255" t="s">
        <v>169</v>
      </c>
      <c r="AU572" s="255" t="s">
        <v>88</v>
      </c>
      <c r="AV572" s="15" t="s">
        <v>167</v>
      </c>
      <c r="AW572" s="15" t="s">
        <v>30</v>
      </c>
      <c r="AX572" s="15" t="s">
        <v>82</v>
      </c>
      <c r="AY572" s="255" t="s">
        <v>159</v>
      </c>
    </row>
    <row r="573" spans="1:65" s="2" customFormat="1" ht="14.45" customHeight="1">
      <c r="A573" s="35"/>
      <c r="B573" s="36"/>
      <c r="C573" s="210" t="s">
        <v>839</v>
      </c>
      <c r="D573" s="210" t="s">
        <v>163</v>
      </c>
      <c r="E573" s="211" t="s">
        <v>840</v>
      </c>
      <c r="F573" s="212" t="s">
        <v>841</v>
      </c>
      <c r="G573" s="213" t="s">
        <v>166</v>
      </c>
      <c r="H573" s="214">
        <v>22.123999999999999</v>
      </c>
      <c r="I573" s="215"/>
      <c r="J573" s="216">
        <f>ROUND(I573*H573,2)</f>
        <v>0</v>
      </c>
      <c r="K573" s="217"/>
      <c r="L573" s="38"/>
      <c r="M573" s="218" t="s">
        <v>1</v>
      </c>
      <c r="N573" s="219" t="s">
        <v>41</v>
      </c>
      <c r="O573" s="72"/>
      <c r="P573" s="220">
        <f>O573*H573</f>
        <v>0</v>
      </c>
      <c r="Q573" s="220">
        <v>2.9999999999999997E-4</v>
      </c>
      <c r="R573" s="220">
        <f>Q573*H573</f>
        <v>6.6371999999999994E-3</v>
      </c>
      <c r="S573" s="220">
        <v>0</v>
      </c>
      <c r="T573" s="221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22" t="s">
        <v>315</v>
      </c>
      <c r="AT573" s="222" t="s">
        <v>163</v>
      </c>
      <c r="AU573" s="222" t="s">
        <v>88</v>
      </c>
      <c r="AY573" s="17" t="s">
        <v>159</v>
      </c>
      <c r="BE573" s="118">
        <f>IF(N573="základní",J573,0)</f>
        <v>0</v>
      </c>
      <c r="BF573" s="118">
        <f>IF(N573="snížená",J573,0)</f>
        <v>0</v>
      </c>
      <c r="BG573" s="118">
        <f>IF(N573="zákl. přenesená",J573,0)</f>
        <v>0</v>
      </c>
      <c r="BH573" s="118">
        <f>IF(N573="sníž. přenesená",J573,0)</f>
        <v>0</v>
      </c>
      <c r="BI573" s="118">
        <f>IF(N573="nulová",J573,0)</f>
        <v>0</v>
      </c>
      <c r="BJ573" s="17" t="s">
        <v>88</v>
      </c>
      <c r="BK573" s="118">
        <f>ROUND(I573*H573,2)</f>
        <v>0</v>
      </c>
      <c r="BL573" s="17" t="s">
        <v>315</v>
      </c>
      <c r="BM573" s="222" t="s">
        <v>842</v>
      </c>
    </row>
    <row r="574" spans="1:65" s="13" customFormat="1" ht="11.25">
      <c r="B574" s="223"/>
      <c r="C574" s="224"/>
      <c r="D574" s="225" t="s">
        <v>169</v>
      </c>
      <c r="E574" s="226" t="s">
        <v>1</v>
      </c>
      <c r="F574" s="227" t="s">
        <v>177</v>
      </c>
      <c r="G574" s="224"/>
      <c r="H574" s="226" t="s">
        <v>1</v>
      </c>
      <c r="I574" s="228"/>
      <c r="J574" s="224"/>
      <c r="K574" s="224"/>
      <c r="L574" s="229"/>
      <c r="M574" s="230"/>
      <c r="N574" s="231"/>
      <c r="O574" s="231"/>
      <c r="P574" s="231"/>
      <c r="Q574" s="231"/>
      <c r="R574" s="231"/>
      <c r="S574" s="231"/>
      <c r="T574" s="232"/>
      <c r="AT574" s="233" t="s">
        <v>169</v>
      </c>
      <c r="AU574" s="233" t="s">
        <v>88</v>
      </c>
      <c r="AV574" s="13" t="s">
        <v>82</v>
      </c>
      <c r="AW574" s="13" t="s">
        <v>30</v>
      </c>
      <c r="AX574" s="13" t="s">
        <v>75</v>
      </c>
      <c r="AY574" s="233" t="s">
        <v>159</v>
      </c>
    </row>
    <row r="575" spans="1:65" s="14" customFormat="1" ht="11.25">
      <c r="B575" s="234"/>
      <c r="C575" s="235"/>
      <c r="D575" s="225" t="s">
        <v>169</v>
      </c>
      <c r="E575" s="236" t="s">
        <v>1</v>
      </c>
      <c r="F575" s="237" t="s">
        <v>178</v>
      </c>
      <c r="G575" s="235"/>
      <c r="H575" s="238">
        <v>11.75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AT575" s="244" t="s">
        <v>169</v>
      </c>
      <c r="AU575" s="244" t="s">
        <v>88</v>
      </c>
      <c r="AV575" s="14" t="s">
        <v>88</v>
      </c>
      <c r="AW575" s="14" t="s">
        <v>30</v>
      </c>
      <c r="AX575" s="14" t="s">
        <v>75</v>
      </c>
      <c r="AY575" s="244" t="s">
        <v>159</v>
      </c>
    </row>
    <row r="576" spans="1:65" s="13" customFormat="1" ht="11.25">
      <c r="B576" s="223"/>
      <c r="C576" s="224"/>
      <c r="D576" s="225" t="s">
        <v>169</v>
      </c>
      <c r="E576" s="226" t="s">
        <v>1</v>
      </c>
      <c r="F576" s="227" t="s">
        <v>228</v>
      </c>
      <c r="G576" s="224"/>
      <c r="H576" s="226" t="s">
        <v>1</v>
      </c>
      <c r="I576" s="228"/>
      <c r="J576" s="224"/>
      <c r="K576" s="224"/>
      <c r="L576" s="229"/>
      <c r="M576" s="230"/>
      <c r="N576" s="231"/>
      <c r="O576" s="231"/>
      <c r="P576" s="231"/>
      <c r="Q576" s="231"/>
      <c r="R576" s="231"/>
      <c r="S576" s="231"/>
      <c r="T576" s="232"/>
      <c r="AT576" s="233" t="s">
        <v>169</v>
      </c>
      <c r="AU576" s="233" t="s">
        <v>88</v>
      </c>
      <c r="AV576" s="13" t="s">
        <v>82</v>
      </c>
      <c r="AW576" s="13" t="s">
        <v>30</v>
      </c>
      <c r="AX576" s="13" t="s">
        <v>75</v>
      </c>
      <c r="AY576" s="233" t="s">
        <v>159</v>
      </c>
    </row>
    <row r="577" spans="1:65" s="14" customFormat="1" ht="11.25">
      <c r="B577" s="234"/>
      <c r="C577" s="235"/>
      <c r="D577" s="225" t="s">
        <v>169</v>
      </c>
      <c r="E577" s="236" t="s">
        <v>1</v>
      </c>
      <c r="F577" s="237" t="s">
        <v>239</v>
      </c>
      <c r="G577" s="235"/>
      <c r="H577" s="238">
        <v>4.1109999999999998</v>
      </c>
      <c r="I577" s="239"/>
      <c r="J577" s="235"/>
      <c r="K577" s="235"/>
      <c r="L577" s="240"/>
      <c r="M577" s="241"/>
      <c r="N577" s="242"/>
      <c r="O577" s="242"/>
      <c r="P577" s="242"/>
      <c r="Q577" s="242"/>
      <c r="R577" s="242"/>
      <c r="S577" s="242"/>
      <c r="T577" s="243"/>
      <c r="AT577" s="244" t="s">
        <v>169</v>
      </c>
      <c r="AU577" s="244" t="s">
        <v>88</v>
      </c>
      <c r="AV577" s="14" t="s">
        <v>88</v>
      </c>
      <c r="AW577" s="14" t="s">
        <v>30</v>
      </c>
      <c r="AX577" s="14" t="s">
        <v>75</v>
      </c>
      <c r="AY577" s="244" t="s">
        <v>159</v>
      </c>
    </row>
    <row r="578" spans="1:65" s="13" customFormat="1" ht="11.25">
      <c r="B578" s="223"/>
      <c r="C578" s="224"/>
      <c r="D578" s="225" t="s">
        <v>169</v>
      </c>
      <c r="E578" s="226" t="s">
        <v>1</v>
      </c>
      <c r="F578" s="227" t="s">
        <v>243</v>
      </c>
      <c r="G578" s="224"/>
      <c r="H578" s="226" t="s">
        <v>1</v>
      </c>
      <c r="I578" s="228"/>
      <c r="J578" s="224"/>
      <c r="K578" s="224"/>
      <c r="L578" s="229"/>
      <c r="M578" s="230"/>
      <c r="N578" s="231"/>
      <c r="O578" s="231"/>
      <c r="P578" s="231"/>
      <c r="Q578" s="231"/>
      <c r="R578" s="231"/>
      <c r="S578" s="231"/>
      <c r="T578" s="232"/>
      <c r="AT578" s="233" t="s">
        <v>169</v>
      </c>
      <c r="AU578" s="233" t="s">
        <v>88</v>
      </c>
      <c r="AV578" s="13" t="s">
        <v>82</v>
      </c>
      <c r="AW578" s="13" t="s">
        <v>30</v>
      </c>
      <c r="AX578" s="13" t="s">
        <v>75</v>
      </c>
      <c r="AY578" s="233" t="s">
        <v>159</v>
      </c>
    </row>
    <row r="579" spans="1:65" s="14" customFormat="1" ht="11.25">
      <c r="B579" s="234"/>
      <c r="C579" s="235"/>
      <c r="D579" s="225" t="s">
        <v>169</v>
      </c>
      <c r="E579" s="236" t="s">
        <v>1</v>
      </c>
      <c r="F579" s="237" t="s">
        <v>244</v>
      </c>
      <c r="G579" s="235"/>
      <c r="H579" s="238">
        <v>6.2629999999999999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AT579" s="244" t="s">
        <v>169</v>
      </c>
      <c r="AU579" s="244" t="s">
        <v>88</v>
      </c>
      <c r="AV579" s="14" t="s">
        <v>88</v>
      </c>
      <c r="AW579" s="14" t="s">
        <v>30</v>
      </c>
      <c r="AX579" s="14" t="s">
        <v>75</v>
      </c>
      <c r="AY579" s="244" t="s">
        <v>159</v>
      </c>
    </row>
    <row r="580" spans="1:65" s="15" customFormat="1" ht="11.25">
      <c r="B580" s="245"/>
      <c r="C580" s="246"/>
      <c r="D580" s="225" t="s">
        <v>169</v>
      </c>
      <c r="E580" s="247" t="s">
        <v>1</v>
      </c>
      <c r="F580" s="248" t="s">
        <v>179</v>
      </c>
      <c r="G580" s="246"/>
      <c r="H580" s="249">
        <v>22.123999999999999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AT580" s="255" t="s">
        <v>169</v>
      </c>
      <c r="AU580" s="255" t="s">
        <v>88</v>
      </c>
      <c r="AV580" s="15" t="s">
        <v>167</v>
      </c>
      <c r="AW580" s="15" t="s">
        <v>30</v>
      </c>
      <c r="AX580" s="15" t="s">
        <v>82</v>
      </c>
      <c r="AY580" s="255" t="s">
        <v>159</v>
      </c>
    </row>
    <row r="581" spans="1:65" s="2" customFormat="1" ht="14.45" customHeight="1">
      <c r="A581" s="35"/>
      <c r="B581" s="36"/>
      <c r="C581" s="210" t="s">
        <v>843</v>
      </c>
      <c r="D581" s="210" t="s">
        <v>163</v>
      </c>
      <c r="E581" s="211" t="s">
        <v>844</v>
      </c>
      <c r="F581" s="212" t="s">
        <v>845</v>
      </c>
      <c r="G581" s="213" t="s">
        <v>166</v>
      </c>
      <c r="H581" s="214">
        <v>22.123999999999999</v>
      </c>
      <c r="I581" s="215"/>
      <c r="J581" s="216">
        <f>ROUND(I581*H581,2)</f>
        <v>0</v>
      </c>
      <c r="K581" s="217"/>
      <c r="L581" s="38"/>
      <c r="M581" s="218" t="s">
        <v>1</v>
      </c>
      <c r="N581" s="219" t="s">
        <v>41</v>
      </c>
      <c r="O581" s="72"/>
      <c r="P581" s="220">
        <f>O581*H581</f>
        <v>0</v>
      </c>
      <c r="Q581" s="220">
        <v>4.4999999999999997E-3</v>
      </c>
      <c r="R581" s="220">
        <f>Q581*H581</f>
        <v>9.9557999999999994E-2</v>
      </c>
      <c r="S581" s="220">
        <v>0</v>
      </c>
      <c r="T581" s="221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22" t="s">
        <v>315</v>
      </c>
      <c r="AT581" s="222" t="s">
        <v>163</v>
      </c>
      <c r="AU581" s="222" t="s">
        <v>88</v>
      </c>
      <c r="AY581" s="17" t="s">
        <v>159</v>
      </c>
      <c r="BE581" s="118">
        <f>IF(N581="základní",J581,0)</f>
        <v>0</v>
      </c>
      <c r="BF581" s="118">
        <f>IF(N581="snížená",J581,0)</f>
        <v>0</v>
      </c>
      <c r="BG581" s="118">
        <f>IF(N581="zákl. přenesená",J581,0)</f>
        <v>0</v>
      </c>
      <c r="BH581" s="118">
        <f>IF(N581="sníž. přenesená",J581,0)</f>
        <v>0</v>
      </c>
      <c r="BI581" s="118">
        <f>IF(N581="nulová",J581,0)</f>
        <v>0</v>
      </c>
      <c r="BJ581" s="17" t="s">
        <v>88</v>
      </c>
      <c r="BK581" s="118">
        <f>ROUND(I581*H581,2)</f>
        <v>0</v>
      </c>
      <c r="BL581" s="17" t="s">
        <v>315</v>
      </c>
      <c r="BM581" s="222" t="s">
        <v>846</v>
      </c>
    </row>
    <row r="582" spans="1:65" s="13" customFormat="1" ht="11.25">
      <c r="B582" s="223"/>
      <c r="C582" s="224"/>
      <c r="D582" s="225" t="s">
        <v>169</v>
      </c>
      <c r="E582" s="226" t="s">
        <v>1</v>
      </c>
      <c r="F582" s="227" t="s">
        <v>177</v>
      </c>
      <c r="G582" s="224"/>
      <c r="H582" s="226" t="s">
        <v>1</v>
      </c>
      <c r="I582" s="228"/>
      <c r="J582" s="224"/>
      <c r="K582" s="224"/>
      <c r="L582" s="229"/>
      <c r="M582" s="230"/>
      <c r="N582" s="231"/>
      <c r="O582" s="231"/>
      <c r="P582" s="231"/>
      <c r="Q582" s="231"/>
      <c r="R582" s="231"/>
      <c r="S582" s="231"/>
      <c r="T582" s="232"/>
      <c r="AT582" s="233" t="s">
        <v>169</v>
      </c>
      <c r="AU582" s="233" t="s">
        <v>88</v>
      </c>
      <c r="AV582" s="13" t="s">
        <v>82</v>
      </c>
      <c r="AW582" s="13" t="s">
        <v>30</v>
      </c>
      <c r="AX582" s="13" t="s">
        <v>75</v>
      </c>
      <c r="AY582" s="233" t="s">
        <v>159</v>
      </c>
    </row>
    <row r="583" spans="1:65" s="14" customFormat="1" ht="11.25">
      <c r="B583" s="234"/>
      <c r="C583" s="235"/>
      <c r="D583" s="225" t="s">
        <v>169</v>
      </c>
      <c r="E583" s="236" t="s">
        <v>1</v>
      </c>
      <c r="F583" s="237" t="s">
        <v>178</v>
      </c>
      <c r="G583" s="235"/>
      <c r="H583" s="238">
        <v>11.75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AT583" s="244" t="s">
        <v>169</v>
      </c>
      <c r="AU583" s="244" t="s">
        <v>88</v>
      </c>
      <c r="AV583" s="14" t="s">
        <v>88</v>
      </c>
      <c r="AW583" s="14" t="s">
        <v>30</v>
      </c>
      <c r="AX583" s="14" t="s">
        <v>75</v>
      </c>
      <c r="AY583" s="244" t="s">
        <v>159</v>
      </c>
    </row>
    <row r="584" spans="1:65" s="13" customFormat="1" ht="11.25">
      <c r="B584" s="223"/>
      <c r="C584" s="224"/>
      <c r="D584" s="225" t="s">
        <v>169</v>
      </c>
      <c r="E584" s="226" t="s">
        <v>1</v>
      </c>
      <c r="F584" s="227" t="s">
        <v>228</v>
      </c>
      <c r="G584" s="224"/>
      <c r="H584" s="226" t="s">
        <v>1</v>
      </c>
      <c r="I584" s="228"/>
      <c r="J584" s="224"/>
      <c r="K584" s="224"/>
      <c r="L584" s="229"/>
      <c r="M584" s="230"/>
      <c r="N584" s="231"/>
      <c r="O584" s="231"/>
      <c r="P584" s="231"/>
      <c r="Q584" s="231"/>
      <c r="R584" s="231"/>
      <c r="S584" s="231"/>
      <c r="T584" s="232"/>
      <c r="AT584" s="233" t="s">
        <v>169</v>
      </c>
      <c r="AU584" s="233" t="s">
        <v>88</v>
      </c>
      <c r="AV584" s="13" t="s">
        <v>82</v>
      </c>
      <c r="AW584" s="13" t="s">
        <v>30</v>
      </c>
      <c r="AX584" s="13" t="s">
        <v>75</v>
      </c>
      <c r="AY584" s="233" t="s">
        <v>159</v>
      </c>
    </row>
    <row r="585" spans="1:65" s="14" customFormat="1" ht="11.25">
      <c r="B585" s="234"/>
      <c r="C585" s="235"/>
      <c r="D585" s="225" t="s">
        <v>169</v>
      </c>
      <c r="E585" s="236" t="s">
        <v>1</v>
      </c>
      <c r="F585" s="237" t="s">
        <v>239</v>
      </c>
      <c r="G585" s="235"/>
      <c r="H585" s="238">
        <v>4.1109999999999998</v>
      </c>
      <c r="I585" s="239"/>
      <c r="J585" s="235"/>
      <c r="K585" s="235"/>
      <c r="L585" s="240"/>
      <c r="M585" s="241"/>
      <c r="N585" s="242"/>
      <c r="O585" s="242"/>
      <c r="P585" s="242"/>
      <c r="Q585" s="242"/>
      <c r="R585" s="242"/>
      <c r="S585" s="242"/>
      <c r="T585" s="243"/>
      <c r="AT585" s="244" t="s">
        <v>169</v>
      </c>
      <c r="AU585" s="244" t="s">
        <v>88</v>
      </c>
      <c r="AV585" s="14" t="s">
        <v>88</v>
      </c>
      <c r="AW585" s="14" t="s">
        <v>30</v>
      </c>
      <c r="AX585" s="14" t="s">
        <v>75</v>
      </c>
      <c r="AY585" s="244" t="s">
        <v>159</v>
      </c>
    </row>
    <row r="586" spans="1:65" s="13" customFormat="1" ht="11.25">
      <c r="B586" s="223"/>
      <c r="C586" s="224"/>
      <c r="D586" s="225" t="s">
        <v>169</v>
      </c>
      <c r="E586" s="226" t="s">
        <v>1</v>
      </c>
      <c r="F586" s="227" t="s">
        <v>243</v>
      </c>
      <c r="G586" s="224"/>
      <c r="H586" s="226" t="s">
        <v>1</v>
      </c>
      <c r="I586" s="228"/>
      <c r="J586" s="224"/>
      <c r="K586" s="224"/>
      <c r="L586" s="229"/>
      <c r="M586" s="230"/>
      <c r="N586" s="231"/>
      <c r="O586" s="231"/>
      <c r="P586" s="231"/>
      <c r="Q586" s="231"/>
      <c r="R586" s="231"/>
      <c r="S586" s="231"/>
      <c r="T586" s="232"/>
      <c r="AT586" s="233" t="s">
        <v>169</v>
      </c>
      <c r="AU586" s="233" t="s">
        <v>88</v>
      </c>
      <c r="AV586" s="13" t="s">
        <v>82</v>
      </c>
      <c r="AW586" s="13" t="s">
        <v>30</v>
      </c>
      <c r="AX586" s="13" t="s">
        <v>75</v>
      </c>
      <c r="AY586" s="233" t="s">
        <v>159</v>
      </c>
    </row>
    <row r="587" spans="1:65" s="14" customFormat="1" ht="11.25">
      <c r="B587" s="234"/>
      <c r="C587" s="235"/>
      <c r="D587" s="225" t="s">
        <v>169</v>
      </c>
      <c r="E587" s="236" t="s">
        <v>1</v>
      </c>
      <c r="F587" s="237" t="s">
        <v>244</v>
      </c>
      <c r="G587" s="235"/>
      <c r="H587" s="238">
        <v>6.2629999999999999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AT587" s="244" t="s">
        <v>169</v>
      </c>
      <c r="AU587" s="244" t="s">
        <v>88</v>
      </c>
      <c r="AV587" s="14" t="s">
        <v>88</v>
      </c>
      <c r="AW587" s="14" t="s">
        <v>30</v>
      </c>
      <c r="AX587" s="14" t="s">
        <v>75</v>
      </c>
      <c r="AY587" s="244" t="s">
        <v>159</v>
      </c>
    </row>
    <row r="588" spans="1:65" s="15" customFormat="1" ht="11.25">
      <c r="B588" s="245"/>
      <c r="C588" s="246"/>
      <c r="D588" s="225" t="s">
        <v>169</v>
      </c>
      <c r="E588" s="247" t="s">
        <v>1</v>
      </c>
      <c r="F588" s="248" t="s">
        <v>179</v>
      </c>
      <c r="G588" s="246"/>
      <c r="H588" s="249">
        <v>22.123999999999999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AT588" s="255" t="s">
        <v>169</v>
      </c>
      <c r="AU588" s="255" t="s">
        <v>88</v>
      </c>
      <c r="AV588" s="15" t="s">
        <v>167</v>
      </c>
      <c r="AW588" s="15" t="s">
        <v>30</v>
      </c>
      <c r="AX588" s="15" t="s">
        <v>82</v>
      </c>
      <c r="AY588" s="255" t="s">
        <v>159</v>
      </c>
    </row>
    <row r="589" spans="1:65" s="2" customFormat="1" ht="24.2" customHeight="1">
      <c r="A589" s="35"/>
      <c r="B589" s="36"/>
      <c r="C589" s="210" t="s">
        <v>847</v>
      </c>
      <c r="D589" s="210" t="s">
        <v>163</v>
      </c>
      <c r="E589" s="211" t="s">
        <v>848</v>
      </c>
      <c r="F589" s="212" t="s">
        <v>849</v>
      </c>
      <c r="G589" s="213" t="s">
        <v>284</v>
      </c>
      <c r="H589" s="214">
        <v>22.968</v>
      </c>
      <c r="I589" s="215"/>
      <c r="J589" s="216">
        <f>ROUND(I589*H589,2)</f>
        <v>0</v>
      </c>
      <c r="K589" s="217"/>
      <c r="L589" s="38"/>
      <c r="M589" s="218" t="s">
        <v>1</v>
      </c>
      <c r="N589" s="219" t="s">
        <v>41</v>
      </c>
      <c r="O589" s="72"/>
      <c r="P589" s="220">
        <f>O589*H589</f>
        <v>0</v>
      </c>
      <c r="Q589" s="220">
        <v>7.3999999999999999E-4</v>
      </c>
      <c r="R589" s="220">
        <f>Q589*H589</f>
        <v>1.6996319999999999E-2</v>
      </c>
      <c r="S589" s="220">
        <v>0</v>
      </c>
      <c r="T589" s="221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22" t="s">
        <v>315</v>
      </c>
      <c r="AT589" s="222" t="s">
        <v>163</v>
      </c>
      <c r="AU589" s="222" t="s">
        <v>88</v>
      </c>
      <c r="AY589" s="17" t="s">
        <v>159</v>
      </c>
      <c r="BE589" s="118">
        <f>IF(N589="základní",J589,0)</f>
        <v>0</v>
      </c>
      <c r="BF589" s="118">
        <f>IF(N589="snížená",J589,0)</f>
        <v>0</v>
      </c>
      <c r="BG589" s="118">
        <f>IF(N589="zákl. přenesená",J589,0)</f>
        <v>0</v>
      </c>
      <c r="BH589" s="118">
        <f>IF(N589="sníž. přenesená",J589,0)</f>
        <v>0</v>
      </c>
      <c r="BI589" s="118">
        <f>IF(N589="nulová",J589,0)</f>
        <v>0</v>
      </c>
      <c r="BJ589" s="17" t="s">
        <v>88</v>
      </c>
      <c r="BK589" s="118">
        <f>ROUND(I589*H589,2)</f>
        <v>0</v>
      </c>
      <c r="BL589" s="17" t="s">
        <v>315</v>
      </c>
      <c r="BM589" s="222" t="s">
        <v>850</v>
      </c>
    </row>
    <row r="590" spans="1:65" s="13" customFormat="1" ht="11.25">
      <c r="B590" s="223"/>
      <c r="C590" s="224"/>
      <c r="D590" s="225" t="s">
        <v>169</v>
      </c>
      <c r="E590" s="226" t="s">
        <v>1</v>
      </c>
      <c r="F590" s="227" t="s">
        <v>177</v>
      </c>
      <c r="G590" s="224"/>
      <c r="H590" s="226" t="s">
        <v>1</v>
      </c>
      <c r="I590" s="228"/>
      <c r="J590" s="224"/>
      <c r="K590" s="224"/>
      <c r="L590" s="229"/>
      <c r="M590" s="230"/>
      <c r="N590" s="231"/>
      <c r="O590" s="231"/>
      <c r="P590" s="231"/>
      <c r="Q590" s="231"/>
      <c r="R590" s="231"/>
      <c r="S590" s="231"/>
      <c r="T590" s="232"/>
      <c r="AT590" s="233" t="s">
        <v>169</v>
      </c>
      <c r="AU590" s="233" t="s">
        <v>88</v>
      </c>
      <c r="AV590" s="13" t="s">
        <v>82</v>
      </c>
      <c r="AW590" s="13" t="s">
        <v>30</v>
      </c>
      <c r="AX590" s="13" t="s">
        <v>75</v>
      </c>
      <c r="AY590" s="233" t="s">
        <v>159</v>
      </c>
    </row>
    <row r="591" spans="1:65" s="14" customFormat="1" ht="11.25">
      <c r="B591" s="234"/>
      <c r="C591" s="235"/>
      <c r="D591" s="225" t="s">
        <v>169</v>
      </c>
      <c r="E591" s="236" t="s">
        <v>1</v>
      </c>
      <c r="F591" s="237" t="s">
        <v>851</v>
      </c>
      <c r="G591" s="235"/>
      <c r="H591" s="238">
        <v>10.952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AT591" s="244" t="s">
        <v>169</v>
      </c>
      <c r="AU591" s="244" t="s">
        <v>88</v>
      </c>
      <c r="AV591" s="14" t="s">
        <v>88</v>
      </c>
      <c r="AW591" s="14" t="s">
        <v>30</v>
      </c>
      <c r="AX591" s="14" t="s">
        <v>75</v>
      </c>
      <c r="AY591" s="244" t="s">
        <v>159</v>
      </c>
    </row>
    <row r="592" spans="1:65" s="13" customFormat="1" ht="11.25">
      <c r="B592" s="223"/>
      <c r="C592" s="224"/>
      <c r="D592" s="225" t="s">
        <v>169</v>
      </c>
      <c r="E592" s="226" t="s">
        <v>1</v>
      </c>
      <c r="F592" s="227" t="s">
        <v>228</v>
      </c>
      <c r="G592" s="224"/>
      <c r="H592" s="226" t="s">
        <v>1</v>
      </c>
      <c r="I592" s="228"/>
      <c r="J592" s="224"/>
      <c r="K592" s="224"/>
      <c r="L592" s="229"/>
      <c r="M592" s="230"/>
      <c r="N592" s="231"/>
      <c r="O592" s="231"/>
      <c r="P592" s="231"/>
      <c r="Q592" s="231"/>
      <c r="R592" s="231"/>
      <c r="S592" s="231"/>
      <c r="T592" s="232"/>
      <c r="AT592" s="233" t="s">
        <v>169</v>
      </c>
      <c r="AU592" s="233" t="s">
        <v>88</v>
      </c>
      <c r="AV592" s="13" t="s">
        <v>82</v>
      </c>
      <c r="AW592" s="13" t="s">
        <v>30</v>
      </c>
      <c r="AX592" s="13" t="s">
        <v>75</v>
      </c>
      <c r="AY592" s="233" t="s">
        <v>159</v>
      </c>
    </row>
    <row r="593" spans="1:65" s="14" customFormat="1" ht="11.25">
      <c r="B593" s="234"/>
      <c r="C593" s="235"/>
      <c r="D593" s="225" t="s">
        <v>169</v>
      </c>
      <c r="E593" s="236" t="s">
        <v>1</v>
      </c>
      <c r="F593" s="237" t="s">
        <v>852</v>
      </c>
      <c r="G593" s="235"/>
      <c r="H593" s="238">
        <v>12.016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AT593" s="244" t="s">
        <v>169</v>
      </c>
      <c r="AU593" s="244" t="s">
        <v>88</v>
      </c>
      <c r="AV593" s="14" t="s">
        <v>88</v>
      </c>
      <c r="AW593" s="14" t="s">
        <v>30</v>
      </c>
      <c r="AX593" s="14" t="s">
        <v>75</v>
      </c>
      <c r="AY593" s="244" t="s">
        <v>159</v>
      </c>
    </row>
    <row r="594" spans="1:65" s="15" customFormat="1" ht="11.25">
      <c r="B594" s="245"/>
      <c r="C594" s="246"/>
      <c r="D594" s="225" t="s">
        <v>169</v>
      </c>
      <c r="E594" s="247" t="s">
        <v>1</v>
      </c>
      <c r="F594" s="248" t="s">
        <v>179</v>
      </c>
      <c r="G594" s="246"/>
      <c r="H594" s="249">
        <v>22.968</v>
      </c>
      <c r="I594" s="250"/>
      <c r="J594" s="246"/>
      <c r="K594" s="246"/>
      <c r="L594" s="251"/>
      <c r="M594" s="252"/>
      <c r="N594" s="253"/>
      <c r="O594" s="253"/>
      <c r="P594" s="253"/>
      <c r="Q594" s="253"/>
      <c r="R594" s="253"/>
      <c r="S594" s="253"/>
      <c r="T594" s="254"/>
      <c r="AT594" s="255" t="s">
        <v>169</v>
      </c>
      <c r="AU594" s="255" t="s">
        <v>88</v>
      </c>
      <c r="AV594" s="15" t="s">
        <v>167</v>
      </c>
      <c r="AW594" s="15" t="s">
        <v>30</v>
      </c>
      <c r="AX594" s="15" t="s">
        <v>82</v>
      </c>
      <c r="AY594" s="255" t="s">
        <v>159</v>
      </c>
    </row>
    <row r="595" spans="1:65" s="2" customFormat="1" ht="24.2" customHeight="1">
      <c r="A595" s="35"/>
      <c r="B595" s="36"/>
      <c r="C595" s="210" t="s">
        <v>853</v>
      </c>
      <c r="D595" s="210" t="s">
        <v>163</v>
      </c>
      <c r="E595" s="211" t="s">
        <v>854</v>
      </c>
      <c r="F595" s="212" t="s">
        <v>855</v>
      </c>
      <c r="G595" s="213" t="s">
        <v>166</v>
      </c>
      <c r="H595" s="214">
        <v>22.123999999999999</v>
      </c>
      <c r="I595" s="215"/>
      <c r="J595" s="216">
        <f>ROUND(I595*H595,2)</f>
        <v>0</v>
      </c>
      <c r="K595" s="217"/>
      <c r="L595" s="38"/>
      <c r="M595" s="218" t="s">
        <v>1</v>
      </c>
      <c r="N595" s="219" t="s">
        <v>41</v>
      </c>
      <c r="O595" s="72"/>
      <c r="P595" s="220">
        <f>O595*H595</f>
        <v>0</v>
      </c>
      <c r="Q595" s="220">
        <v>0</v>
      </c>
      <c r="R595" s="220">
        <f>Q595*H595</f>
        <v>0</v>
      </c>
      <c r="S595" s="220">
        <v>8.3169999999999994E-2</v>
      </c>
      <c r="T595" s="221">
        <f>S595*H595</f>
        <v>1.8400530799999997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22" t="s">
        <v>315</v>
      </c>
      <c r="AT595" s="222" t="s">
        <v>163</v>
      </c>
      <c r="AU595" s="222" t="s">
        <v>88</v>
      </c>
      <c r="AY595" s="17" t="s">
        <v>159</v>
      </c>
      <c r="BE595" s="118">
        <f>IF(N595="základní",J595,0)</f>
        <v>0</v>
      </c>
      <c r="BF595" s="118">
        <f>IF(N595="snížená",J595,0)</f>
        <v>0</v>
      </c>
      <c r="BG595" s="118">
        <f>IF(N595="zákl. přenesená",J595,0)</f>
        <v>0</v>
      </c>
      <c r="BH595" s="118">
        <f>IF(N595="sníž. přenesená",J595,0)</f>
        <v>0</v>
      </c>
      <c r="BI595" s="118">
        <f>IF(N595="nulová",J595,0)</f>
        <v>0</v>
      </c>
      <c r="BJ595" s="17" t="s">
        <v>88</v>
      </c>
      <c r="BK595" s="118">
        <f>ROUND(I595*H595,2)</f>
        <v>0</v>
      </c>
      <c r="BL595" s="17" t="s">
        <v>315</v>
      </c>
      <c r="BM595" s="222" t="s">
        <v>856</v>
      </c>
    </row>
    <row r="596" spans="1:65" s="13" customFormat="1" ht="11.25">
      <c r="B596" s="223"/>
      <c r="C596" s="224"/>
      <c r="D596" s="225" t="s">
        <v>169</v>
      </c>
      <c r="E596" s="226" t="s">
        <v>1</v>
      </c>
      <c r="F596" s="227" t="s">
        <v>177</v>
      </c>
      <c r="G596" s="224"/>
      <c r="H596" s="226" t="s">
        <v>1</v>
      </c>
      <c r="I596" s="228"/>
      <c r="J596" s="224"/>
      <c r="K596" s="224"/>
      <c r="L596" s="229"/>
      <c r="M596" s="230"/>
      <c r="N596" s="231"/>
      <c r="O596" s="231"/>
      <c r="P596" s="231"/>
      <c r="Q596" s="231"/>
      <c r="R596" s="231"/>
      <c r="S596" s="231"/>
      <c r="T596" s="232"/>
      <c r="AT596" s="233" t="s">
        <v>169</v>
      </c>
      <c r="AU596" s="233" t="s">
        <v>88</v>
      </c>
      <c r="AV596" s="13" t="s">
        <v>82</v>
      </c>
      <c r="AW596" s="13" t="s">
        <v>30</v>
      </c>
      <c r="AX596" s="13" t="s">
        <v>75</v>
      </c>
      <c r="AY596" s="233" t="s">
        <v>159</v>
      </c>
    </row>
    <row r="597" spans="1:65" s="14" customFormat="1" ht="11.25">
      <c r="B597" s="234"/>
      <c r="C597" s="235"/>
      <c r="D597" s="225" t="s">
        <v>169</v>
      </c>
      <c r="E597" s="236" t="s">
        <v>1</v>
      </c>
      <c r="F597" s="237" t="s">
        <v>178</v>
      </c>
      <c r="G597" s="235"/>
      <c r="H597" s="238">
        <v>11.75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AT597" s="244" t="s">
        <v>169</v>
      </c>
      <c r="AU597" s="244" t="s">
        <v>88</v>
      </c>
      <c r="AV597" s="14" t="s">
        <v>88</v>
      </c>
      <c r="AW597" s="14" t="s">
        <v>30</v>
      </c>
      <c r="AX597" s="14" t="s">
        <v>75</v>
      </c>
      <c r="AY597" s="244" t="s">
        <v>159</v>
      </c>
    </row>
    <row r="598" spans="1:65" s="13" customFormat="1" ht="11.25">
      <c r="B598" s="223"/>
      <c r="C598" s="224"/>
      <c r="D598" s="225" t="s">
        <v>169</v>
      </c>
      <c r="E598" s="226" t="s">
        <v>1</v>
      </c>
      <c r="F598" s="227" t="s">
        <v>228</v>
      </c>
      <c r="G598" s="224"/>
      <c r="H598" s="226" t="s">
        <v>1</v>
      </c>
      <c r="I598" s="228"/>
      <c r="J598" s="224"/>
      <c r="K598" s="224"/>
      <c r="L598" s="229"/>
      <c r="M598" s="230"/>
      <c r="N598" s="231"/>
      <c r="O598" s="231"/>
      <c r="P598" s="231"/>
      <c r="Q598" s="231"/>
      <c r="R598" s="231"/>
      <c r="S598" s="231"/>
      <c r="T598" s="232"/>
      <c r="AT598" s="233" t="s">
        <v>169</v>
      </c>
      <c r="AU598" s="233" t="s">
        <v>88</v>
      </c>
      <c r="AV598" s="13" t="s">
        <v>82</v>
      </c>
      <c r="AW598" s="13" t="s">
        <v>30</v>
      </c>
      <c r="AX598" s="13" t="s">
        <v>75</v>
      </c>
      <c r="AY598" s="233" t="s">
        <v>159</v>
      </c>
    </row>
    <row r="599" spans="1:65" s="14" customFormat="1" ht="11.25">
      <c r="B599" s="234"/>
      <c r="C599" s="235"/>
      <c r="D599" s="225" t="s">
        <v>169</v>
      </c>
      <c r="E599" s="236" t="s">
        <v>1</v>
      </c>
      <c r="F599" s="237" t="s">
        <v>239</v>
      </c>
      <c r="G599" s="235"/>
      <c r="H599" s="238">
        <v>4.1109999999999998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AT599" s="244" t="s">
        <v>169</v>
      </c>
      <c r="AU599" s="244" t="s">
        <v>88</v>
      </c>
      <c r="AV599" s="14" t="s">
        <v>88</v>
      </c>
      <c r="AW599" s="14" t="s">
        <v>30</v>
      </c>
      <c r="AX599" s="14" t="s">
        <v>75</v>
      </c>
      <c r="AY599" s="244" t="s">
        <v>159</v>
      </c>
    </row>
    <row r="600" spans="1:65" s="13" customFormat="1" ht="11.25">
      <c r="B600" s="223"/>
      <c r="C600" s="224"/>
      <c r="D600" s="225" t="s">
        <v>169</v>
      </c>
      <c r="E600" s="226" t="s">
        <v>1</v>
      </c>
      <c r="F600" s="227" t="s">
        <v>243</v>
      </c>
      <c r="G600" s="224"/>
      <c r="H600" s="226" t="s">
        <v>1</v>
      </c>
      <c r="I600" s="228"/>
      <c r="J600" s="224"/>
      <c r="K600" s="224"/>
      <c r="L600" s="229"/>
      <c r="M600" s="230"/>
      <c r="N600" s="231"/>
      <c r="O600" s="231"/>
      <c r="P600" s="231"/>
      <c r="Q600" s="231"/>
      <c r="R600" s="231"/>
      <c r="S600" s="231"/>
      <c r="T600" s="232"/>
      <c r="AT600" s="233" t="s">
        <v>169</v>
      </c>
      <c r="AU600" s="233" t="s">
        <v>88</v>
      </c>
      <c r="AV600" s="13" t="s">
        <v>82</v>
      </c>
      <c r="AW600" s="13" t="s">
        <v>30</v>
      </c>
      <c r="AX600" s="13" t="s">
        <v>75</v>
      </c>
      <c r="AY600" s="233" t="s">
        <v>159</v>
      </c>
    </row>
    <row r="601" spans="1:65" s="14" customFormat="1" ht="11.25">
      <c r="B601" s="234"/>
      <c r="C601" s="235"/>
      <c r="D601" s="225" t="s">
        <v>169</v>
      </c>
      <c r="E601" s="236" t="s">
        <v>1</v>
      </c>
      <c r="F601" s="237" t="s">
        <v>244</v>
      </c>
      <c r="G601" s="235"/>
      <c r="H601" s="238">
        <v>6.2629999999999999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AT601" s="244" t="s">
        <v>169</v>
      </c>
      <c r="AU601" s="244" t="s">
        <v>88</v>
      </c>
      <c r="AV601" s="14" t="s">
        <v>88</v>
      </c>
      <c r="AW601" s="14" t="s">
        <v>30</v>
      </c>
      <c r="AX601" s="14" t="s">
        <v>75</v>
      </c>
      <c r="AY601" s="244" t="s">
        <v>159</v>
      </c>
    </row>
    <row r="602" spans="1:65" s="15" customFormat="1" ht="11.25">
      <c r="B602" s="245"/>
      <c r="C602" s="246"/>
      <c r="D602" s="225" t="s">
        <v>169</v>
      </c>
      <c r="E602" s="247" t="s">
        <v>1</v>
      </c>
      <c r="F602" s="248" t="s">
        <v>179</v>
      </c>
      <c r="G602" s="246"/>
      <c r="H602" s="249">
        <v>22.123999999999999</v>
      </c>
      <c r="I602" s="250"/>
      <c r="J602" s="246"/>
      <c r="K602" s="246"/>
      <c r="L602" s="251"/>
      <c r="M602" s="252"/>
      <c r="N602" s="253"/>
      <c r="O602" s="253"/>
      <c r="P602" s="253"/>
      <c r="Q602" s="253"/>
      <c r="R602" s="253"/>
      <c r="S602" s="253"/>
      <c r="T602" s="254"/>
      <c r="AT602" s="255" t="s">
        <v>169</v>
      </c>
      <c r="AU602" s="255" t="s">
        <v>88</v>
      </c>
      <c r="AV602" s="15" t="s">
        <v>167</v>
      </c>
      <c r="AW602" s="15" t="s">
        <v>30</v>
      </c>
      <c r="AX602" s="15" t="s">
        <v>82</v>
      </c>
      <c r="AY602" s="255" t="s">
        <v>159</v>
      </c>
    </row>
    <row r="603" spans="1:65" s="2" customFormat="1" ht="37.9" customHeight="1">
      <c r="A603" s="35"/>
      <c r="B603" s="36"/>
      <c r="C603" s="210" t="s">
        <v>857</v>
      </c>
      <c r="D603" s="210" t="s">
        <v>163</v>
      </c>
      <c r="E603" s="211" t="s">
        <v>858</v>
      </c>
      <c r="F603" s="212" t="s">
        <v>859</v>
      </c>
      <c r="G603" s="213" t="s">
        <v>166</v>
      </c>
      <c r="H603" s="214">
        <v>15.861000000000001</v>
      </c>
      <c r="I603" s="215"/>
      <c r="J603" s="216">
        <f>ROUND(I603*H603,2)</f>
        <v>0</v>
      </c>
      <c r="K603" s="217"/>
      <c r="L603" s="38"/>
      <c r="M603" s="218" t="s">
        <v>1</v>
      </c>
      <c r="N603" s="219" t="s">
        <v>41</v>
      </c>
      <c r="O603" s="72"/>
      <c r="P603" s="220">
        <f>O603*H603</f>
        <v>0</v>
      </c>
      <c r="Q603" s="220">
        <v>5.8100000000000001E-3</v>
      </c>
      <c r="R603" s="220">
        <f>Q603*H603</f>
        <v>9.2152410000000004E-2</v>
      </c>
      <c r="S603" s="220">
        <v>0</v>
      </c>
      <c r="T603" s="221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22" t="s">
        <v>315</v>
      </c>
      <c r="AT603" s="222" t="s">
        <v>163</v>
      </c>
      <c r="AU603" s="222" t="s">
        <v>88</v>
      </c>
      <c r="AY603" s="17" t="s">
        <v>159</v>
      </c>
      <c r="BE603" s="118">
        <f>IF(N603="základní",J603,0)</f>
        <v>0</v>
      </c>
      <c r="BF603" s="118">
        <f>IF(N603="snížená",J603,0)</f>
        <v>0</v>
      </c>
      <c r="BG603" s="118">
        <f>IF(N603="zákl. přenesená",J603,0)</f>
        <v>0</v>
      </c>
      <c r="BH603" s="118">
        <f>IF(N603="sníž. přenesená",J603,0)</f>
        <v>0</v>
      </c>
      <c r="BI603" s="118">
        <f>IF(N603="nulová",J603,0)</f>
        <v>0</v>
      </c>
      <c r="BJ603" s="17" t="s">
        <v>88</v>
      </c>
      <c r="BK603" s="118">
        <f>ROUND(I603*H603,2)</f>
        <v>0</v>
      </c>
      <c r="BL603" s="17" t="s">
        <v>315</v>
      </c>
      <c r="BM603" s="222" t="s">
        <v>860</v>
      </c>
    </row>
    <row r="604" spans="1:65" s="13" customFormat="1" ht="11.25">
      <c r="B604" s="223"/>
      <c r="C604" s="224"/>
      <c r="D604" s="225" t="s">
        <v>169</v>
      </c>
      <c r="E604" s="226" t="s">
        <v>1</v>
      </c>
      <c r="F604" s="227" t="s">
        <v>177</v>
      </c>
      <c r="G604" s="224"/>
      <c r="H604" s="226" t="s">
        <v>1</v>
      </c>
      <c r="I604" s="228"/>
      <c r="J604" s="224"/>
      <c r="K604" s="224"/>
      <c r="L604" s="229"/>
      <c r="M604" s="230"/>
      <c r="N604" s="231"/>
      <c r="O604" s="231"/>
      <c r="P604" s="231"/>
      <c r="Q604" s="231"/>
      <c r="R604" s="231"/>
      <c r="S604" s="231"/>
      <c r="T604" s="232"/>
      <c r="AT604" s="233" t="s">
        <v>169</v>
      </c>
      <c r="AU604" s="233" t="s">
        <v>88</v>
      </c>
      <c r="AV604" s="13" t="s">
        <v>82</v>
      </c>
      <c r="AW604" s="13" t="s">
        <v>30</v>
      </c>
      <c r="AX604" s="13" t="s">
        <v>75</v>
      </c>
      <c r="AY604" s="233" t="s">
        <v>159</v>
      </c>
    </row>
    <row r="605" spans="1:65" s="14" customFormat="1" ht="11.25">
      <c r="B605" s="234"/>
      <c r="C605" s="235"/>
      <c r="D605" s="225" t="s">
        <v>169</v>
      </c>
      <c r="E605" s="236" t="s">
        <v>1</v>
      </c>
      <c r="F605" s="237" t="s">
        <v>178</v>
      </c>
      <c r="G605" s="235"/>
      <c r="H605" s="238">
        <v>11.75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AT605" s="244" t="s">
        <v>169</v>
      </c>
      <c r="AU605" s="244" t="s">
        <v>88</v>
      </c>
      <c r="AV605" s="14" t="s">
        <v>88</v>
      </c>
      <c r="AW605" s="14" t="s">
        <v>30</v>
      </c>
      <c r="AX605" s="14" t="s">
        <v>75</v>
      </c>
      <c r="AY605" s="244" t="s">
        <v>159</v>
      </c>
    </row>
    <row r="606" spans="1:65" s="13" customFormat="1" ht="11.25">
      <c r="B606" s="223"/>
      <c r="C606" s="224"/>
      <c r="D606" s="225" t="s">
        <v>169</v>
      </c>
      <c r="E606" s="226" t="s">
        <v>1</v>
      </c>
      <c r="F606" s="227" t="s">
        <v>228</v>
      </c>
      <c r="G606" s="224"/>
      <c r="H606" s="226" t="s">
        <v>1</v>
      </c>
      <c r="I606" s="228"/>
      <c r="J606" s="224"/>
      <c r="K606" s="224"/>
      <c r="L606" s="229"/>
      <c r="M606" s="230"/>
      <c r="N606" s="231"/>
      <c r="O606" s="231"/>
      <c r="P606" s="231"/>
      <c r="Q606" s="231"/>
      <c r="R606" s="231"/>
      <c r="S606" s="231"/>
      <c r="T606" s="232"/>
      <c r="AT606" s="233" t="s">
        <v>169</v>
      </c>
      <c r="AU606" s="233" t="s">
        <v>88</v>
      </c>
      <c r="AV606" s="13" t="s">
        <v>82</v>
      </c>
      <c r="AW606" s="13" t="s">
        <v>30</v>
      </c>
      <c r="AX606" s="13" t="s">
        <v>75</v>
      </c>
      <c r="AY606" s="233" t="s">
        <v>159</v>
      </c>
    </row>
    <row r="607" spans="1:65" s="14" customFormat="1" ht="11.25">
      <c r="B607" s="234"/>
      <c r="C607" s="235"/>
      <c r="D607" s="225" t="s">
        <v>169</v>
      </c>
      <c r="E607" s="236" t="s">
        <v>1</v>
      </c>
      <c r="F607" s="237" t="s">
        <v>239</v>
      </c>
      <c r="G607" s="235"/>
      <c r="H607" s="238">
        <v>4.1109999999999998</v>
      </c>
      <c r="I607" s="239"/>
      <c r="J607" s="235"/>
      <c r="K607" s="235"/>
      <c r="L607" s="240"/>
      <c r="M607" s="241"/>
      <c r="N607" s="242"/>
      <c r="O607" s="242"/>
      <c r="P607" s="242"/>
      <c r="Q607" s="242"/>
      <c r="R607" s="242"/>
      <c r="S607" s="242"/>
      <c r="T607" s="243"/>
      <c r="AT607" s="244" t="s">
        <v>169</v>
      </c>
      <c r="AU607" s="244" t="s">
        <v>88</v>
      </c>
      <c r="AV607" s="14" t="s">
        <v>88</v>
      </c>
      <c r="AW607" s="14" t="s">
        <v>30</v>
      </c>
      <c r="AX607" s="14" t="s">
        <v>75</v>
      </c>
      <c r="AY607" s="244" t="s">
        <v>159</v>
      </c>
    </row>
    <row r="608" spans="1:65" s="15" customFormat="1" ht="11.25">
      <c r="B608" s="245"/>
      <c r="C608" s="246"/>
      <c r="D608" s="225" t="s">
        <v>169</v>
      </c>
      <c r="E608" s="247" t="s">
        <v>1</v>
      </c>
      <c r="F608" s="248" t="s">
        <v>179</v>
      </c>
      <c r="G608" s="246"/>
      <c r="H608" s="249">
        <v>15.861000000000001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AT608" s="255" t="s">
        <v>169</v>
      </c>
      <c r="AU608" s="255" t="s">
        <v>88</v>
      </c>
      <c r="AV608" s="15" t="s">
        <v>167</v>
      </c>
      <c r="AW608" s="15" t="s">
        <v>30</v>
      </c>
      <c r="AX608" s="15" t="s">
        <v>82</v>
      </c>
      <c r="AY608" s="255" t="s">
        <v>159</v>
      </c>
    </row>
    <row r="609" spans="1:65" s="2" customFormat="1" ht="24.2" customHeight="1">
      <c r="A609" s="35"/>
      <c r="B609" s="36"/>
      <c r="C609" s="256" t="s">
        <v>861</v>
      </c>
      <c r="D609" s="256" t="s">
        <v>396</v>
      </c>
      <c r="E609" s="257" t="s">
        <v>862</v>
      </c>
      <c r="F609" s="258" t="s">
        <v>863</v>
      </c>
      <c r="G609" s="259" t="s">
        <v>166</v>
      </c>
      <c r="H609" s="260">
        <v>20.064</v>
      </c>
      <c r="I609" s="261"/>
      <c r="J609" s="262">
        <f>ROUND(I609*H609,2)</f>
        <v>0</v>
      </c>
      <c r="K609" s="263"/>
      <c r="L609" s="264"/>
      <c r="M609" s="265" t="s">
        <v>1</v>
      </c>
      <c r="N609" s="266" t="s">
        <v>41</v>
      </c>
      <c r="O609" s="72"/>
      <c r="P609" s="220">
        <f>O609*H609</f>
        <v>0</v>
      </c>
      <c r="Q609" s="220">
        <v>1.9199999999999998E-2</v>
      </c>
      <c r="R609" s="220">
        <f>Q609*H609</f>
        <v>0.38522879999999998</v>
      </c>
      <c r="S609" s="220">
        <v>0</v>
      </c>
      <c r="T609" s="221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22" t="s">
        <v>399</v>
      </c>
      <c r="AT609" s="222" t="s">
        <v>396</v>
      </c>
      <c r="AU609" s="222" t="s">
        <v>88</v>
      </c>
      <c r="AY609" s="17" t="s">
        <v>159</v>
      </c>
      <c r="BE609" s="118">
        <f>IF(N609="základní",J609,0)</f>
        <v>0</v>
      </c>
      <c r="BF609" s="118">
        <f>IF(N609="snížená",J609,0)</f>
        <v>0</v>
      </c>
      <c r="BG609" s="118">
        <f>IF(N609="zákl. přenesená",J609,0)</f>
        <v>0</v>
      </c>
      <c r="BH609" s="118">
        <f>IF(N609="sníž. přenesená",J609,0)</f>
        <v>0</v>
      </c>
      <c r="BI609" s="118">
        <f>IF(N609="nulová",J609,0)</f>
        <v>0</v>
      </c>
      <c r="BJ609" s="17" t="s">
        <v>88</v>
      </c>
      <c r="BK609" s="118">
        <f>ROUND(I609*H609,2)</f>
        <v>0</v>
      </c>
      <c r="BL609" s="17" t="s">
        <v>315</v>
      </c>
      <c r="BM609" s="222" t="s">
        <v>864</v>
      </c>
    </row>
    <row r="610" spans="1:65" s="14" customFormat="1" ht="11.25">
      <c r="B610" s="234"/>
      <c r="C610" s="235"/>
      <c r="D610" s="225" t="s">
        <v>169</v>
      </c>
      <c r="E610" s="236" t="s">
        <v>1</v>
      </c>
      <c r="F610" s="237" t="s">
        <v>865</v>
      </c>
      <c r="G610" s="235"/>
      <c r="H610" s="238">
        <v>18.239999999999998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AT610" s="244" t="s">
        <v>169</v>
      </c>
      <c r="AU610" s="244" t="s">
        <v>88</v>
      </c>
      <c r="AV610" s="14" t="s">
        <v>88</v>
      </c>
      <c r="AW610" s="14" t="s">
        <v>30</v>
      </c>
      <c r="AX610" s="14" t="s">
        <v>82</v>
      </c>
      <c r="AY610" s="244" t="s">
        <v>159</v>
      </c>
    </row>
    <row r="611" spans="1:65" s="14" customFormat="1" ht="11.25">
      <c r="B611" s="234"/>
      <c r="C611" s="235"/>
      <c r="D611" s="225" t="s">
        <v>169</v>
      </c>
      <c r="E611" s="235"/>
      <c r="F611" s="237" t="s">
        <v>866</v>
      </c>
      <c r="G611" s="235"/>
      <c r="H611" s="238">
        <v>20.064</v>
      </c>
      <c r="I611" s="239"/>
      <c r="J611" s="235"/>
      <c r="K611" s="235"/>
      <c r="L611" s="240"/>
      <c r="M611" s="241"/>
      <c r="N611" s="242"/>
      <c r="O611" s="242"/>
      <c r="P611" s="242"/>
      <c r="Q611" s="242"/>
      <c r="R611" s="242"/>
      <c r="S611" s="242"/>
      <c r="T611" s="243"/>
      <c r="AT611" s="244" t="s">
        <v>169</v>
      </c>
      <c r="AU611" s="244" t="s">
        <v>88</v>
      </c>
      <c r="AV611" s="14" t="s">
        <v>88</v>
      </c>
      <c r="AW611" s="14" t="s">
        <v>4</v>
      </c>
      <c r="AX611" s="14" t="s">
        <v>82</v>
      </c>
      <c r="AY611" s="244" t="s">
        <v>159</v>
      </c>
    </row>
    <row r="612" spans="1:65" s="2" customFormat="1" ht="24.2" customHeight="1">
      <c r="A612" s="35"/>
      <c r="B612" s="36"/>
      <c r="C612" s="210" t="s">
        <v>867</v>
      </c>
      <c r="D612" s="210" t="s">
        <v>163</v>
      </c>
      <c r="E612" s="211" t="s">
        <v>868</v>
      </c>
      <c r="F612" s="212" t="s">
        <v>869</v>
      </c>
      <c r="G612" s="213" t="s">
        <v>166</v>
      </c>
      <c r="H612" s="214">
        <v>6.2629999999999999</v>
      </c>
      <c r="I612" s="215"/>
      <c r="J612" s="216">
        <f>ROUND(I612*H612,2)</f>
        <v>0</v>
      </c>
      <c r="K612" s="217"/>
      <c r="L612" s="38"/>
      <c r="M612" s="218" t="s">
        <v>1</v>
      </c>
      <c r="N612" s="219" t="s">
        <v>41</v>
      </c>
      <c r="O612" s="72"/>
      <c r="P612" s="220">
        <f>O612*H612</f>
        <v>0</v>
      </c>
      <c r="Q612" s="220">
        <v>1.8E-3</v>
      </c>
      <c r="R612" s="220">
        <f>Q612*H612</f>
        <v>1.1273399999999999E-2</v>
      </c>
      <c r="S612" s="220">
        <v>0</v>
      </c>
      <c r="T612" s="221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22" t="s">
        <v>315</v>
      </c>
      <c r="AT612" s="222" t="s">
        <v>163</v>
      </c>
      <c r="AU612" s="222" t="s">
        <v>88</v>
      </c>
      <c r="AY612" s="17" t="s">
        <v>159</v>
      </c>
      <c r="BE612" s="118">
        <f>IF(N612="základní",J612,0)</f>
        <v>0</v>
      </c>
      <c r="BF612" s="118">
        <f>IF(N612="snížená",J612,0)</f>
        <v>0</v>
      </c>
      <c r="BG612" s="118">
        <f>IF(N612="zákl. přenesená",J612,0)</f>
        <v>0</v>
      </c>
      <c r="BH612" s="118">
        <f>IF(N612="sníž. přenesená",J612,0)</f>
        <v>0</v>
      </c>
      <c r="BI612" s="118">
        <f>IF(N612="nulová",J612,0)</f>
        <v>0</v>
      </c>
      <c r="BJ612" s="17" t="s">
        <v>88</v>
      </c>
      <c r="BK612" s="118">
        <f>ROUND(I612*H612,2)</f>
        <v>0</v>
      </c>
      <c r="BL612" s="17" t="s">
        <v>315</v>
      </c>
      <c r="BM612" s="222" t="s">
        <v>870</v>
      </c>
    </row>
    <row r="613" spans="1:65" s="13" customFormat="1" ht="11.25">
      <c r="B613" s="223"/>
      <c r="C613" s="224"/>
      <c r="D613" s="225" t="s">
        <v>169</v>
      </c>
      <c r="E613" s="226" t="s">
        <v>1</v>
      </c>
      <c r="F613" s="227" t="s">
        <v>243</v>
      </c>
      <c r="G613" s="224"/>
      <c r="H613" s="226" t="s">
        <v>1</v>
      </c>
      <c r="I613" s="228"/>
      <c r="J613" s="224"/>
      <c r="K613" s="224"/>
      <c r="L613" s="229"/>
      <c r="M613" s="230"/>
      <c r="N613" s="231"/>
      <c r="O613" s="231"/>
      <c r="P613" s="231"/>
      <c r="Q613" s="231"/>
      <c r="R613" s="231"/>
      <c r="S613" s="231"/>
      <c r="T613" s="232"/>
      <c r="AT613" s="233" t="s">
        <v>169</v>
      </c>
      <c r="AU613" s="233" t="s">
        <v>88</v>
      </c>
      <c r="AV613" s="13" t="s">
        <v>82</v>
      </c>
      <c r="AW613" s="13" t="s">
        <v>30</v>
      </c>
      <c r="AX613" s="13" t="s">
        <v>75</v>
      </c>
      <c r="AY613" s="233" t="s">
        <v>159</v>
      </c>
    </row>
    <row r="614" spans="1:65" s="14" customFormat="1" ht="11.25">
      <c r="B614" s="234"/>
      <c r="C614" s="235"/>
      <c r="D614" s="225" t="s">
        <v>169</v>
      </c>
      <c r="E614" s="236" t="s">
        <v>1</v>
      </c>
      <c r="F614" s="237" t="s">
        <v>244</v>
      </c>
      <c r="G614" s="235"/>
      <c r="H614" s="238">
        <v>6.2629999999999999</v>
      </c>
      <c r="I614" s="239"/>
      <c r="J614" s="235"/>
      <c r="K614" s="235"/>
      <c r="L614" s="240"/>
      <c r="M614" s="241"/>
      <c r="N614" s="242"/>
      <c r="O614" s="242"/>
      <c r="P614" s="242"/>
      <c r="Q614" s="242"/>
      <c r="R614" s="242"/>
      <c r="S614" s="242"/>
      <c r="T614" s="243"/>
      <c r="AT614" s="244" t="s">
        <v>169</v>
      </c>
      <c r="AU614" s="244" t="s">
        <v>88</v>
      </c>
      <c r="AV614" s="14" t="s">
        <v>88</v>
      </c>
      <c r="AW614" s="14" t="s">
        <v>30</v>
      </c>
      <c r="AX614" s="14" t="s">
        <v>75</v>
      </c>
      <c r="AY614" s="244" t="s">
        <v>159</v>
      </c>
    </row>
    <row r="615" spans="1:65" s="15" customFormat="1" ht="11.25">
      <c r="B615" s="245"/>
      <c r="C615" s="246"/>
      <c r="D615" s="225" t="s">
        <v>169</v>
      </c>
      <c r="E615" s="247" t="s">
        <v>1</v>
      </c>
      <c r="F615" s="248" t="s">
        <v>179</v>
      </c>
      <c r="G615" s="246"/>
      <c r="H615" s="249">
        <v>6.2629999999999999</v>
      </c>
      <c r="I615" s="250"/>
      <c r="J615" s="246"/>
      <c r="K615" s="246"/>
      <c r="L615" s="251"/>
      <c r="M615" s="252"/>
      <c r="N615" s="253"/>
      <c r="O615" s="253"/>
      <c r="P615" s="253"/>
      <c r="Q615" s="253"/>
      <c r="R615" s="253"/>
      <c r="S615" s="253"/>
      <c r="T615" s="254"/>
      <c r="AT615" s="255" t="s">
        <v>169</v>
      </c>
      <c r="AU615" s="255" t="s">
        <v>88</v>
      </c>
      <c r="AV615" s="15" t="s">
        <v>167</v>
      </c>
      <c r="AW615" s="15" t="s">
        <v>30</v>
      </c>
      <c r="AX615" s="15" t="s">
        <v>82</v>
      </c>
      <c r="AY615" s="255" t="s">
        <v>159</v>
      </c>
    </row>
    <row r="616" spans="1:65" s="2" customFormat="1" ht="37.9" customHeight="1">
      <c r="A616" s="35"/>
      <c r="B616" s="36"/>
      <c r="C616" s="256" t="s">
        <v>871</v>
      </c>
      <c r="D616" s="256" t="s">
        <v>396</v>
      </c>
      <c r="E616" s="257" t="s">
        <v>872</v>
      </c>
      <c r="F616" s="258" t="s">
        <v>873</v>
      </c>
      <c r="G616" s="259" t="s">
        <v>166</v>
      </c>
      <c r="H616" s="260">
        <v>7.2140000000000004</v>
      </c>
      <c r="I616" s="261"/>
      <c r="J616" s="262">
        <f>ROUND(I616*H616,2)</f>
        <v>0</v>
      </c>
      <c r="K616" s="263"/>
      <c r="L616" s="264"/>
      <c r="M616" s="265" t="s">
        <v>1</v>
      </c>
      <c r="N616" s="266" t="s">
        <v>41</v>
      </c>
      <c r="O616" s="72"/>
      <c r="P616" s="220">
        <f>O616*H616</f>
        <v>0</v>
      </c>
      <c r="Q616" s="220">
        <v>1.4200000000000001E-2</v>
      </c>
      <c r="R616" s="220">
        <f>Q616*H616</f>
        <v>0.10243880000000001</v>
      </c>
      <c r="S616" s="220">
        <v>0</v>
      </c>
      <c r="T616" s="221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22" t="s">
        <v>291</v>
      </c>
      <c r="AT616" s="222" t="s">
        <v>396</v>
      </c>
      <c r="AU616" s="222" t="s">
        <v>88</v>
      </c>
      <c r="AY616" s="17" t="s">
        <v>159</v>
      </c>
      <c r="BE616" s="118">
        <f>IF(N616="základní",J616,0)</f>
        <v>0</v>
      </c>
      <c r="BF616" s="118">
        <f>IF(N616="snížená",J616,0)</f>
        <v>0</v>
      </c>
      <c r="BG616" s="118">
        <f>IF(N616="zákl. přenesená",J616,0)</f>
        <v>0</v>
      </c>
      <c r="BH616" s="118">
        <f>IF(N616="sníž. přenesená",J616,0)</f>
        <v>0</v>
      </c>
      <c r="BI616" s="118">
        <f>IF(N616="nulová",J616,0)</f>
        <v>0</v>
      </c>
      <c r="BJ616" s="17" t="s">
        <v>88</v>
      </c>
      <c r="BK616" s="118">
        <f>ROUND(I616*H616,2)</f>
        <v>0</v>
      </c>
      <c r="BL616" s="17" t="s">
        <v>167</v>
      </c>
      <c r="BM616" s="222" t="s">
        <v>874</v>
      </c>
    </row>
    <row r="617" spans="1:65" s="14" customFormat="1" ht="11.25">
      <c r="B617" s="234"/>
      <c r="C617" s="235"/>
      <c r="D617" s="225" t="s">
        <v>169</v>
      </c>
      <c r="E617" s="236" t="s">
        <v>1</v>
      </c>
      <c r="F617" s="237" t="s">
        <v>875</v>
      </c>
      <c r="G617" s="235"/>
      <c r="H617" s="238">
        <v>7.2140000000000004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AT617" s="244" t="s">
        <v>169</v>
      </c>
      <c r="AU617" s="244" t="s">
        <v>88</v>
      </c>
      <c r="AV617" s="14" t="s">
        <v>88</v>
      </c>
      <c r="AW617" s="14" t="s">
        <v>30</v>
      </c>
      <c r="AX617" s="14" t="s">
        <v>82</v>
      </c>
      <c r="AY617" s="244" t="s">
        <v>159</v>
      </c>
    </row>
    <row r="618" spans="1:65" s="2" customFormat="1" ht="37.9" customHeight="1">
      <c r="A618" s="35"/>
      <c r="B618" s="36"/>
      <c r="C618" s="210" t="s">
        <v>876</v>
      </c>
      <c r="D618" s="210" t="s">
        <v>163</v>
      </c>
      <c r="E618" s="211" t="s">
        <v>877</v>
      </c>
      <c r="F618" s="212" t="s">
        <v>878</v>
      </c>
      <c r="G618" s="213" t="s">
        <v>166</v>
      </c>
      <c r="H618" s="214">
        <v>4.1109999999999998</v>
      </c>
      <c r="I618" s="215"/>
      <c r="J618" s="216">
        <f>ROUND(I618*H618,2)</f>
        <v>0</v>
      </c>
      <c r="K618" s="217"/>
      <c r="L618" s="38"/>
      <c r="M618" s="218" t="s">
        <v>1</v>
      </c>
      <c r="N618" s="219" t="s">
        <v>41</v>
      </c>
      <c r="O618" s="72"/>
      <c r="P618" s="220">
        <f>O618*H618</f>
        <v>0</v>
      </c>
      <c r="Q618" s="220">
        <v>0</v>
      </c>
      <c r="R618" s="220">
        <f>Q618*H618</f>
        <v>0</v>
      </c>
      <c r="S618" s="220">
        <v>0</v>
      </c>
      <c r="T618" s="221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22" t="s">
        <v>315</v>
      </c>
      <c r="AT618" s="222" t="s">
        <v>163</v>
      </c>
      <c r="AU618" s="222" t="s">
        <v>88</v>
      </c>
      <c r="AY618" s="17" t="s">
        <v>159</v>
      </c>
      <c r="BE618" s="118">
        <f>IF(N618="základní",J618,0)</f>
        <v>0</v>
      </c>
      <c r="BF618" s="118">
        <f>IF(N618="snížená",J618,0)</f>
        <v>0</v>
      </c>
      <c r="BG618" s="118">
        <f>IF(N618="zákl. přenesená",J618,0)</f>
        <v>0</v>
      </c>
      <c r="BH618" s="118">
        <f>IF(N618="sníž. přenesená",J618,0)</f>
        <v>0</v>
      </c>
      <c r="BI618" s="118">
        <f>IF(N618="nulová",J618,0)</f>
        <v>0</v>
      </c>
      <c r="BJ618" s="17" t="s">
        <v>88</v>
      </c>
      <c r="BK618" s="118">
        <f>ROUND(I618*H618,2)</f>
        <v>0</v>
      </c>
      <c r="BL618" s="17" t="s">
        <v>315</v>
      </c>
      <c r="BM618" s="222" t="s">
        <v>879</v>
      </c>
    </row>
    <row r="619" spans="1:65" s="13" customFormat="1" ht="11.25">
      <c r="B619" s="223"/>
      <c r="C619" s="224"/>
      <c r="D619" s="225" t="s">
        <v>169</v>
      </c>
      <c r="E619" s="226" t="s">
        <v>1</v>
      </c>
      <c r="F619" s="227" t="s">
        <v>228</v>
      </c>
      <c r="G619" s="224"/>
      <c r="H619" s="226" t="s">
        <v>1</v>
      </c>
      <c r="I619" s="228"/>
      <c r="J619" s="224"/>
      <c r="K619" s="224"/>
      <c r="L619" s="229"/>
      <c r="M619" s="230"/>
      <c r="N619" s="231"/>
      <c r="O619" s="231"/>
      <c r="P619" s="231"/>
      <c r="Q619" s="231"/>
      <c r="R619" s="231"/>
      <c r="S619" s="231"/>
      <c r="T619" s="232"/>
      <c r="AT619" s="233" t="s">
        <v>169</v>
      </c>
      <c r="AU619" s="233" t="s">
        <v>88</v>
      </c>
      <c r="AV619" s="13" t="s">
        <v>82</v>
      </c>
      <c r="AW619" s="13" t="s">
        <v>30</v>
      </c>
      <c r="AX619" s="13" t="s">
        <v>75</v>
      </c>
      <c r="AY619" s="233" t="s">
        <v>159</v>
      </c>
    </row>
    <row r="620" spans="1:65" s="14" customFormat="1" ht="11.25">
      <c r="B620" s="234"/>
      <c r="C620" s="235"/>
      <c r="D620" s="225" t="s">
        <v>169</v>
      </c>
      <c r="E620" s="236" t="s">
        <v>1</v>
      </c>
      <c r="F620" s="237" t="s">
        <v>239</v>
      </c>
      <c r="G620" s="235"/>
      <c r="H620" s="238">
        <v>4.1109999999999998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AT620" s="244" t="s">
        <v>169</v>
      </c>
      <c r="AU620" s="244" t="s">
        <v>88</v>
      </c>
      <c r="AV620" s="14" t="s">
        <v>88</v>
      </c>
      <c r="AW620" s="14" t="s">
        <v>30</v>
      </c>
      <c r="AX620" s="14" t="s">
        <v>75</v>
      </c>
      <c r="AY620" s="244" t="s">
        <v>159</v>
      </c>
    </row>
    <row r="621" spans="1:65" s="15" customFormat="1" ht="11.25">
      <c r="B621" s="245"/>
      <c r="C621" s="246"/>
      <c r="D621" s="225" t="s">
        <v>169</v>
      </c>
      <c r="E621" s="247" t="s">
        <v>1</v>
      </c>
      <c r="F621" s="248" t="s">
        <v>179</v>
      </c>
      <c r="G621" s="246"/>
      <c r="H621" s="249">
        <v>4.1109999999999998</v>
      </c>
      <c r="I621" s="250"/>
      <c r="J621" s="246"/>
      <c r="K621" s="246"/>
      <c r="L621" s="251"/>
      <c r="M621" s="252"/>
      <c r="N621" s="253"/>
      <c r="O621" s="253"/>
      <c r="P621" s="253"/>
      <c r="Q621" s="253"/>
      <c r="R621" s="253"/>
      <c r="S621" s="253"/>
      <c r="T621" s="254"/>
      <c r="AT621" s="255" t="s">
        <v>169</v>
      </c>
      <c r="AU621" s="255" t="s">
        <v>88</v>
      </c>
      <c r="AV621" s="15" t="s">
        <v>167</v>
      </c>
      <c r="AW621" s="15" t="s">
        <v>30</v>
      </c>
      <c r="AX621" s="15" t="s">
        <v>82</v>
      </c>
      <c r="AY621" s="255" t="s">
        <v>159</v>
      </c>
    </row>
    <row r="622" spans="1:65" s="2" customFormat="1" ht="24.2" customHeight="1">
      <c r="A622" s="35"/>
      <c r="B622" s="36"/>
      <c r="C622" s="210" t="s">
        <v>880</v>
      </c>
      <c r="D622" s="210" t="s">
        <v>163</v>
      </c>
      <c r="E622" s="211" t="s">
        <v>881</v>
      </c>
      <c r="F622" s="212" t="s">
        <v>882</v>
      </c>
      <c r="G622" s="213" t="s">
        <v>305</v>
      </c>
      <c r="H622" s="214">
        <v>0.61199999999999999</v>
      </c>
      <c r="I622" s="215"/>
      <c r="J622" s="216">
        <f>ROUND(I622*H622,2)</f>
        <v>0</v>
      </c>
      <c r="K622" s="217"/>
      <c r="L622" s="38"/>
      <c r="M622" s="218" t="s">
        <v>1</v>
      </c>
      <c r="N622" s="219" t="s">
        <v>41</v>
      </c>
      <c r="O622" s="72"/>
      <c r="P622" s="220">
        <f>O622*H622</f>
        <v>0</v>
      </c>
      <c r="Q622" s="220">
        <v>0</v>
      </c>
      <c r="R622" s="220">
        <f>Q622*H622</f>
        <v>0</v>
      </c>
      <c r="S622" s="220">
        <v>0</v>
      </c>
      <c r="T622" s="221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22" t="s">
        <v>315</v>
      </c>
      <c r="AT622" s="222" t="s">
        <v>163</v>
      </c>
      <c r="AU622" s="222" t="s">
        <v>88</v>
      </c>
      <c r="AY622" s="17" t="s">
        <v>159</v>
      </c>
      <c r="BE622" s="118">
        <f>IF(N622="základní",J622,0)</f>
        <v>0</v>
      </c>
      <c r="BF622" s="118">
        <f>IF(N622="snížená",J622,0)</f>
        <v>0</v>
      </c>
      <c r="BG622" s="118">
        <f>IF(N622="zákl. přenesená",J622,0)</f>
        <v>0</v>
      </c>
      <c r="BH622" s="118">
        <f>IF(N622="sníž. přenesená",J622,0)</f>
        <v>0</v>
      </c>
      <c r="BI622" s="118">
        <f>IF(N622="nulová",J622,0)</f>
        <v>0</v>
      </c>
      <c r="BJ622" s="17" t="s">
        <v>88</v>
      </c>
      <c r="BK622" s="118">
        <f>ROUND(I622*H622,2)</f>
        <v>0</v>
      </c>
      <c r="BL622" s="17" t="s">
        <v>315</v>
      </c>
      <c r="BM622" s="222" t="s">
        <v>883</v>
      </c>
    </row>
    <row r="623" spans="1:65" s="2" customFormat="1" ht="24.2" customHeight="1">
      <c r="A623" s="35"/>
      <c r="B623" s="36"/>
      <c r="C623" s="210" t="s">
        <v>884</v>
      </c>
      <c r="D623" s="210" t="s">
        <v>163</v>
      </c>
      <c r="E623" s="211" t="s">
        <v>885</v>
      </c>
      <c r="F623" s="212" t="s">
        <v>886</v>
      </c>
      <c r="G623" s="213" t="s">
        <v>305</v>
      </c>
      <c r="H623" s="214">
        <v>0.61199999999999999</v>
      </c>
      <c r="I623" s="215"/>
      <c r="J623" s="216">
        <f>ROUND(I623*H623,2)</f>
        <v>0</v>
      </c>
      <c r="K623" s="217"/>
      <c r="L623" s="38"/>
      <c r="M623" s="218" t="s">
        <v>1</v>
      </c>
      <c r="N623" s="219" t="s">
        <v>41</v>
      </c>
      <c r="O623" s="72"/>
      <c r="P623" s="220">
        <f>O623*H623</f>
        <v>0</v>
      </c>
      <c r="Q623" s="220">
        <v>0</v>
      </c>
      <c r="R623" s="220">
        <f>Q623*H623</f>
        <v>0</v>
      </c>
      <c r="S623" s="220">
        <v>0</v>
      </c>
      <c r="T623" s="221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22" t="s">
        <v>315</v>
      </c>
      <c r="AT623" s="222" t="s">
        <v>163</v>
      </c>
      <c r="AU623" s="222" t="s">
        <v>88</v>
      </c>
      <c r="AY623" s="17" t="s">
        <v>159</v>
      </c>
      <c r="BE623" s="118">
        <f>IF(N623="základní",J623,0)</f>
        <v>0</v>
      </c>
      <c r="BF623" s="118">
        <f>IF(N623="snížená",J623,0)</f>
        <v>0</v>
      </c>
      <c r="BG623" s="118">
        <f>IF(N623="zákl. přenesená",J623,0)</f>
        <v>0</v>
      </c>
      <c r="BH623" s="118">
        <f>IF(N623="sníž. přenesená",J623,0)</f>
        <v>0</v>
      </c>
      <c r="BI623" s="118">
        <f>IF(N623="nulová",J623,0)</f>
        <v>0</v>
      </c>
      <c r="BJ623" s="17" t="s">
        <v>88</v>
      </c>
      <c r="BK623" s="118">
        <f>ROUND(I623*H623,2)</f>
        <v>0</v>
      </c>
      <c r="BL623" s="17" t="s">
        <v>315</v>
      </c>
      <c r="BM623" s="222" t="s">
        <v>887</v>
      </c>
    </row>
    <row r="624" spans="1:65" s="2" customFormat="1" ht="24.2" customHeight="1">
      <c r="A624" s="35"/>
      <c r="B624" s="36"/>
      <c r="C624" s="210" t="s">
        <v>888</v>
      </c>
      <c r="D624" s="210" t="s">
        <v>163</v>
      </c>
      <c r="E624" s="211" t="s">
        <v>889</v>
      </c>
      <c r="F624" s="212" t="s">
        <v>890</v>
      </c>
      <c r="G624" s="213" t="s">
        <v>305</v>
      </c>
      <c r="H624" s="214">
        <v>0.61199999999999999</v>
      </c>
      <c r="I624" s="215"/>
      <c r="J624" s="216">
        <f>ROUND(I624*H624,2)</f>
        <v>0</v>
      </c>
      <c r="K624" s="217"/>
      <c r="L624" s="38"/>
      <c r="M624" s="218" t="s">
        <v>1</v>
      </c>
      <c r="N624" s="219" t="s">
        <v>41</v>
      </c>
      <c r="O624" s="72"/>
      <c r="P624" s="220">
        <f>O624*H624</f>
        <v>0</v>
      </c>
      <c r="Q624" s="220">
        <v>0</v>
      </c>
      <c r="R624" s="220">
        <f>Q624*H624</f>
        <v>0</v>
      </c>
      <c r="S624" s="220">
        <v>0</v>
      </c>
      <c r="T624" s="221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22" t="s">
        <v>315</v>
      </c>
      <c r="AT624" s="222" t="s">
        <v>163</v>
      </c>
      <c r="AU624" s="222" t="s">
        <v>88</v>
      </c>
      <c r="AY624" s="17" t="s">
        <v>159</v>
      </c>
      <c r="BE624" s="118">
        <f>IF(N624="základní",J624,0)</f>
        <v>0</v>
      </c>
      <c r="BF624" s="118">
        <f>IF(N624="snížená",J624,0)</f>
        <v>0</v>
      </c>
      <c r="BG624" s="118">
        <f>IF(N624="zákl. přenesená",J624,0)</f>
        <v>0</v>
      </c>
      <c r="BH624" s="118">
        <f>IF(N624="sníž. přenesená",J624,0)</f>
        <v>0</v>
      </c>
      <c r="BI624" s="118">
        <f>IF(N624="nulová",J624,0)</f>
        <v>0</v>
      </c>
      <c r="BJ624" s="17" t="s">
        <v>88</v>
      </c>
      <c r="BK624" s="118">
        <f>ROUND(I624*H624,2)</f>
        <v>0</v>
      </c>
      <c r="BL624" s="17" t="s">
        <v>315</v>
      </c>
      <c r="BM624" s="222" t="s">
        <v>891</v>
      </c>
    </row>
    <row r="625" spans="1:65" s="12" customFormat="1" ht="22.9" customHeight="1">
      <c r="B625" s="194"/>
      <c r="C625" s="195"/>
      <c r="D625" s="196" t="s">
        <v>74</v>
      </c>
      <c r="E625" s="208" t="s">
        <v>892</v>
      </c>
      <c r="F625" s="208" t="s">
        <v>893</v>
      </c>
      <c r="G625" s="195"/>
      <c r="H625" s="195"/>
      <c r="I625" s="198"/>
      <c r="J625" s="209">
        <f>BK625</f>
        <v>0</v>
      </c>
      <c r="K625" s="195"/>
      <c r="L625" s="200"/>
      <c r="M625" s="201"/>
      <c r="N625" s="202"/>
      <c r="O625" s="202"/>
      <c r="P625" s="203">
        <f>SUM(P626:P693)</f>
        <v>0</v>
      </c>
      <c r="Q625" s="202"/>
      <c r="R625" s="203">
        <f>SUM(R626:R693)</f>
        <v>1.2468870299999999</v>
      </c>
      <c r="S625" s="202"/>
      <c r="T625" s="204">
        <f>SUM(T626:T693)</f>
        <v>1.0728009999999999</v>
      </c>
      <c r="AR625" s="205" t="s">
        <v>88</v>
      </c>
      <c r="AT625" s="206" t="s">
        <v>74</v>
      </c>
      <c r="AU625" s="206" t="s">
        <v>82</v>
      </c>
      <c r="AY625" s="205" t="s">
        <v>159</v>
      </c>
      <c r="BK625" s="207">
        <f>SUM(BK626:BK693)</f>
        <v>0</v>
      </c>
    </row>
    <row r="626" spans="1:65" s="2" customFormat="1" ht="14.45" customHeight="1">
      <c r="A626" s="35"/>
      <c r="B626" s="36"/>
      <c r="C626" s="210" t="s">
        <v>88</v>
      </c>
      <c r="D626" s="210" t="s">
        <v>163</v>
      </c>
      <c r="E626" s="211" t="s">
        <v>894</v>
      </c>
      <c r="F626" s="212" t="s">
        <v>895</v>
      </c>
      <c r="G626" s="213" t="s">
        <v>284</v>
      </c>
      <c r="H626" s="214">
        <v>37.125999999999998</v>
      </c>
      <c r="I626" s="215"/>
      <c r="J626" s="216">
        <f>ROUND(I626*H626,2)</f>
        <v>0</v>
      </c>
      <c r="K626" s="217"/>
      <c r="L626" s="38"/>
      <c r="M626" s="218" t="s">
        <v>1</v>
      </c>
      <c r="N626" s="219" t="s">
        <v>41</v>
      </c>
      <c r="O626" s="72"/>
      <c r="P626" s="220">
        <f>O626*H626</f>
        <v>0</v>
      </c>
      <c r="Q626" s="220">
        <v>0</v>
      </c>
      <c r="R626" s="220">
        <f>Q626*H626</f>
        <v>0</v>
      </c>
      <c r="S626" s="220">
        <v>1E-3</v>
      </c>
      <c r="T626" s="221">
        <f>S626*H626</f>
        <v>3.7125999999999999E-2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22" t="s">
        <v>315</v>
      </c>
      <c r="AT626" s="222" t="s">
        <v>163</v>
      </c>
      <c r="AU626" s="222" t="s">
        <v>88</v>
      </c>
      <c r="AY626" s="17" t="s">
        <v>159</v>
      </c>
      <c r="BE626" s="118">
        <f>IF(N626="základní",J626,0)</f>
        <v>0</v>
      </c>
      <c r="BF626" s="118">
        <f>IF(N626="snížená",J626,0)</f>
        <v>0</v>
      </c>
      <c r="BG626" s="118">
        <f>IF(N626="zákl. přenesená",J626,0)</f>
        <v>0</v>
      </c>
      <c r="BH626" s="118">
        <f>IF(N626="sníž. přenesená",J626,0)</f>
        <v>0</v>
      </c>
      <c r="BI626" s="118">
        <f>IF(N626="nulová",J626,0)</f>
        <v>0</v>
      </c>
      <c r="BJ626" s="17" t="s">
        <v>88</v>
      </c>
      <c r="BK626" s="118">
        <f>ROUND(I626*H626,2)</f>
        <v>0</v>
      </c>
      <c r="BL626" s="17" t="s">
        <v>315</v>
      </c>
      <c r="BM626" s="222" t="s">
        <v>896</v>
      </c>
    </row>
    <row r="627" spans="1:65" s="13" customFormat="1" ht="11.25">
      <c r="B627" s="223"/>
      <c r="C627" s="224"/>
      <c r="D627" s="225" t="s">
        <v>169</v>
      </c>
      <c r="E627" s="226" t="s">
        <v>1</v>
      </c>
      <c r="F627" s="227" t="s">
        <v>245</v>
      </c>
      <c r="G627" s="224"/>
      <c r="H627" s="226" t="s">
        <v>1</v>
      </c>
      <c r="I627" s="228"/>
      <c r="J627" s="224"/>
      <c r="K627" s="224"/>
      <c r="L627" s="229"/>
      <c r="M627" s="230"/>
      <c r="N627" s="231"/>
      <c r="O627" s="231"/>
      <c r="P627" s="231"/>
      <c r="Q627" s="231"/>
      <c r="R627" s="231"/>
      <c r="S627" s="231"/>
      <c r="T627" s="232"/>
      <c r="AT627" s="233" t="s">
        <v>169</v>
      </c>
      <c r="AU627" s="233" t="s">
        <v>88</v>
      </c>
      <c r="AV627" s="13" t="s">
        <v>82</v>
      </c>
      <c r="AW627" s="13" t="s">
        <v>30</v>
      </c>
      <c r="AX627" s="13" t="s">
        <v>75</v>
      </c>
      <c r="AY627" s="233" t="s">
        <v>159</v>
      </c>
    </row>
    <row r="628" spans="1:65" s="14" customFormat="1" ht="11.25">
      <c r="B628" s="234"/>
      <c r="C628" s="235"/>
      <c r="D628" s="225" t="s">
        <v>169</v>
      </c>
      <c r="E628" s="236" t="s">
        <v>1</v>
      </c>
      <c r="F628" s="237" t="s">
        <v>897</v>
      </c>
      <c r="G628" s="235"/>
      <c r="H628" s="238">
        <v>15.726000000000001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AT628" s="244" t="s">
        <v>169</v>
      </c>
      <c r="AU628" s="244" t="s">
        <v>88</v>
      </c>
      <c r="AV628" s="14" t="s">
        <v>88</v>
      </c>
      <c r="AW628" s="14" t="s">
        <v>30</v>
      </c>
      <c r="AX628" s="14" t="s">
        <v>75</v>
      </c>
      <c r="AY628" s="244" t="s">
        <v>159</v>
      </c>
    </row>
    <row r="629" spans="1:65" s="13" customFormat="1" ht="11.25">
      <c r="B629" s="223"/>
      <c r="C629" s="224"/>
      <c r="D629" s="225" t="s">
        <v>169</v>
      </c>
      <c r="E629" s="226" t="s">
        <v>1</v>
      </c>
      <c r="F629" s="227" t="s">
        <v>251</v>
      </c>
      <c r="G629" s="224"/>
      <c r="H629" s="226" t="s">
        <v>1</v>
      </c>
      <c r="I629" s="228"/>
      <c r="J629" s="224"/>
      <c r="K629" s="224"/>
      <c r="L629" s="229"/>
      <c r="M629" s="230"/>
      <c r="N629" s="231"/>
      <c r="O629" s="231"/>
      <c r="P629" s="231"/>
      <c r="Q629" s="231"/>
      <c r="R629" s="231"/>
      <c r="S629" s="231"/>
      <c r="T629" s="232"/>
      <c r="AT629" s="233" t="s">
        <v>169</v>
      </c>
      <c r="AU629" s="233" t="s">
        <v>88</v>
      </c>
      <c r="AV629" s="13" t="s">
        <v>82</v>
      </c>
      <c r="AW629" s="13" t="s">
        <v>30</v>
      </c>
      <c r="AX629" s="13" t="s">
        <v>75</v>
      </c>
      <c r="AY629" s="233" t="s">
        <v>159</v>
      </c>
    </row>
    <row r="630" spans="1:65" s="14" customFormat="1" ht="11.25">
      <c r="B630" s="234"/>
      <c r="C630" s="235"/>
      <c r="D630" s="225" t="s">
        <v>169</v>
      </c>
      <c r="E630" s="236" t="s">
        <v>1</v>
      </c>
      <c r="F630" s="237" t="s">
        <v>898</v>
      </c>
      <c r="G630" s="235"/>
      <c r="H630" s="238">
        <v>5.8630000000000004</v>
      </c>
      <c r="I630" s="239"/>
      <c r="J630" s="235"/>
      <c r="K630" s="235"/>
      <c r="L630" s="240"/>
      <c r="M630" s="241"/>
      <c r="N630" s="242"/>
      <c r="O630" s="242"/>
      <c r="P630" s="242"/>
      <c r="Q630" s="242"/>
      <c r="R630" s="242"/>
      <c r="S630" s="242"/>
      <c r="T630" s="243"/>
      <c r="AT630" s="244" t="s">
        <v>169</v>
      </c>
      <c r="AU630" s="244" t="s">
        <v>88</v>
      </c>
      <c r="AV630" s="14" t="s">
        <v>88</v>
      </c>
      <c r="AW630" s="14" t="s">
        <v>30</v>
      </c>
      <c r="AX630" s="14" t="s">
        <v>75</v>
      </c>
      <c r="AY630" s="244" t="s">
        <v>159</v>
      </c>
    </row>
    <row r="631" spans="1:65" s="13" customFormat="1" ht="11.25">
      <c r="B631" s="223"/>
      <c r="C631" s="224"/>
      <c r="D631" s="225" t="s">
        <v>169</v>
      </c>
      <c r="E631" s="226" t="s">
        <v>1</v>
      </c>
      <c r="F631" s="227" t="s">
        <v>249</v>
      </c>
      <c r="G631" s="224"/>
      <c r="H631" s="226" t="s">
        <v>1</v>
      </c>
      <c r="I631" s="228"/>
      <c r="J631" s="224"/>
      <c r="K631" s="224"/>
      <c r="L631" s="229"/>
      <c r="M631" s="230"/>
      <c r="N631" s="231"/>
      <c r="O631" s="231"/>
      <c r="P631" s="231"/>
      <c r="Q631" s="231"/>
      <c r="R631" s="231"/>
      <c r="S631" s="231"/>
      <c r="T631" s="232"/>
      <c r="AT631" s="233" t="s">
        <v>169</v>
      </c>
      <c r="AU631" s="233" t="s">
        <v>88</v>
      </c>
      <c r="AV631" s="13" t="s">
        <v>82</v>
      </c>
      <c r="AW631" s="13" t="s">
        <v>30</v>
      </c>
      <c r="AX631" s="13" t="s">
        <v>75</v>
      </c>
      <c r="AY631" s="233" t="s">
        <v>159</v>
      </c>
    </row>
    <row r="632" spans="1:65" s="14" customFormat="1" ht="11.25">
      <c r="B632" s="234"/>
      <c r="C632" s="235"/>
      <c r="D632" s="225" t="s">
        <v>169</v>
      </c>
      <c r="E632" s="236" t="s">
        <v>1</v>
      </c>
      <c r="F632" s="237" t="s">
        <v>899</v>
      </c>
      <c r="G632" s="235"/>
      <c r="H632" s="238">
        <v>15.537000000000001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AT632" s="244" t="s">
        <v>169</v>
      </c>
      <c r="AU632" s="244" t="s">
        <v>88</v>
      </c>
      <c r="AV632" s="14" t="s">
        <v>88</v>
      </c>
      <c r="AW632" s="14" t="s">
        <v>30</v>
      </c>
      <c r="AX632" s="14" t="s">
        <v>75</v>
      </c>
      <c r="AY632" s="244" t="s">
        <v>159</v>
      </c>
    </row>
    <row r="633" spans="1:65" s="15" customFormat="1" ht="11.25">
      <c r="B633" s="245"/>
      <c r="C633" s="246"/>
      <c r="D633" s="225" t="s">
        <v>169</v>
      </c>
      <c r="E633" s="247" t="s">
        <v>1</v>
      </c>
      <c r="F633" s="248" t="s">
        <v>179</v>
      </c>
      <c r="G633" s="246"/>
      <c r="H633" s="249">
        <v>37.125999999999998</v>
      </c>
      <c r="I633" s="250"/>
      <c r="J633" s="246"/>
      <c r="K633" s="246"/>
      <c r="L633" s="251"/>
      <c r="M633" s="252"/>
      <c r="N633" s="253"/>
      <c r="O633" s="253"/>
      <c r="P633" s="253"/>
      <c r="Q633" s="253"/>
      <c r="R633" s="253"/>
      <c r="S633" s="253"/>
      <c r="T633" s="254"/>
      <c r="AT633" s="255" t="s">
        <v>169</v>
      </c>
      <c r="AU633" s="255" t="s">
        <v>88</v>
      </c>
      <c r="AV633" s="15" t="s">
        <v>167</v>
      </c>
      <c r="AW633" s="15" t="s">
        <v>30</v>
      </c>
      <c r="AX633" s="15" t="s">
        <v>82</v>
      </c>
      <c r="AY633" s="255" t="s">
        <v>159</v>
      </c>
    </row>
    <row r="634" spans="1:65" s="2" customFormat="1" ht="24.2" customHeight="1">
      <c r="A634" s="35"/>
      <c r="B634" s="36"/>
      <c r="C634" s="210" t="s">
        <v>160</v>
      </c>
      <c r="D634" s="210" t="s">
        <v>163</v>
      </c>
      <c r="E634" s="211" t="s">
        <v>900</v>
      </c>
      <c r="F634" s="212" t="s">
        <v>901</v>
      </c>
      <c r="G634" s="213" t="s">
        <v>284</v>
      </c>
      <c r="H634" s="214">
        <v>37.125999999999998</v>
      </c>
      <c r="I634" s="215"/>
      <c r="J634" s="216">
        <f>ROUND(I634*H634,2)</f>
        <v>0</v>
      </c>
      <c r="K634" s="217"/>
      <c r="L634" s="38"/>
      <c r="M634" s="218" t="s">
        <v>1</v>
      </c>
      <c r="N634" s="219" t="s">
        <v>41</v>
      </c>
      <c r="O634" s="72"/>
      <c r="P634" s="220">
        <f>O634*H634</f>
        <v>0</v>
      </c>
      <c r="Q634" s="220">
        <v>3.0000000000000001E-5</v>
      </c>
      <c r="R634" s="220">
        <f>Q634*H634</f>
        <v>1.11378E-3</v>
      </c>
      <c r="S634" s="220">
        <v>0</v>
      </c>
      <c r="T634" s="221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22" t="s">
        <v>315</v>
      </c>
      <c r="AT634" s="222" t="s">
        <v>163</v>
      </c>
      <c r="AU634" s="222" t="s">
        <v>88</v>
      </c>
      <c r="AY634" s="17" t="s">
        <v>159</v>
      </c>
      <c r="BE634" s="118">
        <f>IF(N634="základní",J634,0)</f>
        <v>0</v>
      </c>
      <c r="BF634" s="118">
        <f>IF(N634="snížená",J634,0)</f>
        <v>0</v>
      </c>
      <c r="BG634" s="118">
        <f>IF(N634="zákl. přenesená",J634,0)</f>
        <v>0</v>
      </c>
      <c r="BH634" s="118">
        <f>IF(N634="sníž. přenesená",J634,0)</f>
        <v>0</v>
      </c>
      <c r="BI634" s="118">
        <f>IF(N634="nulová",J634,0)</f>
        <v>0</v>
      </c>
      <c r="BJ634" s="17" t="s">
        <v>88</v>
      </c>
      <c r="BK634" s="118">
        <f>ROUND(I634*H634,2)</f>
        <v>0</v>
      </c>
      <c r="BL634" s="17" t="s">
        <v>315</v>
      </c>
      <c r="BM634" s="222" t="s">
        <v>902</v>
      </c>
    </row>
    <row r="635" spans="1:65" s="13" customFormat="1" ht="11.25">
      <c r="B635" s="223"/>
      <c r="C635" s="224"/>
      <c r="D635" s="225" t="s">
        <v>169</v>
      </c>
      <c r="E635" s="226" t="s">
        <v>1</v>
      </c>
      <c r="F635" s="227" t="s">
        <v>245</v>
      </c>
      <c r="G635" s="224"/>
      <c r="H635" s="226" t="s">
        <v>1</v>
      </c>
      <c r="I635" s="228"/>
      <c r="J635" s="224"/>
      <c r="K635" s="224"/>
      <c r="L635" s="229"/>
      <c r="M635" s="230"/>
      <c r="N635" s="231"/>
      <c r="O635" s="231"/>
      <c r="P635" s="231"/>
      <c r="Q635" s="231"/>
      <c r="R635" s="231"/>
      <c r="S635" s="231"/>
      <c r="T635" s="232"/>
      <c r="AT635" s="233" t="s">
        <v>169</v>
      </c>
      <c r="AU635" s="233" t="s">
        <v>88</v>
      </c>
      <c r="AV635" s="13" t="s">
        <v>82</v>
      </c>
      <c r="AW635" s="13" t="s">
        <v>30</v>
      </c>
      <c r="AX635" s="13" t="s">
        <v>75</v>
      </c>
      <c r="AY635" s="233" t="s">
        <v>159</v>
      </c>
    </row>
    <row r="636" spans="1:65" s="14" customFormat="1" ht="11.25">
      <c r="B636" s="234"/>
      <c r="C636" s="235"/>
      <c r="D636" s="225" t="s">
        <v>169</v>
      </c>
      <c r="E636" s="236" t="s">
        <v>1</v>
      </c>
      <c r="F636" s="237" t="s">
        <v>897</v>
      </c>
      <c r="G636" s="235"/>
      <c r="H636" s="238">
        <v>15.726000000000001</v>
      </c>
      <c r="I636" s="239"/>
      <c r="J636" s="235"/>
      <c r="K636" s="235"/>
      <c r="L636" s="240"/>
      <c r="M636" s="241"/>
      <c r="N636" s="242"/>
      <c r="O636" s="242"/>
      <c r="P636" s="242"/>
      <c r="Q636" s="242"/>
      <c r="R636" s="242"/>
      <c r="S636" s="242"/>
      <c r="T636" s="243"/>
      <c r="AT636" s="244" t="s">
        <v>169</v>
      </c>
      <c r="AU636" s="244" t="s">
        <v>88</v>
      </c>
      <c r="AV636" s="14" t="s">
        <v>88</v>
      </c>
      <c r="AW636" s="14" t="s">
        <v>30</v>
      </c>
      <c r="AX636" s="14" t="s">
        <v>75</v>
      </c>
      <c r="AY636" s="244" t="s">
        <v>159</v>
      </c>
    </row>
    <row r="637" spans="1:65" s="13" customFormat="1" ht="11.25">
      <c r="B637" s="223"/>
      <c r="C637" s="224"/>
      <c r="D637" s="225" t="s">
        <v>169</v>
      </c>
      <c r="E637" s="226" t="s">
        <v>1</v>
      </c>
      <c r="F637" s="227" t="s">
        <v>251</v>
      </c>
      <c r="G637" s="224"/>
      <c r="H637" s="226" t="s">
        <v>1</v>
      </c>
      <c r="I637" s="228"/>
      <c r="J637" s="224"/>
      <c r="K637" s="224"/>
      <c r="L637" s="229"/>
      <c r="M637" s="230"/>
      <c r="N637" s="231"/>
      <c r="O637" s="231"/>
      <c r="P637" s="231"/>
      <c r="Q637" s="231"/>
      <c r="R637" s="231"/>
      <c r="S637" s="231"/>
      <c r="T637" s="232"/>
      <c r="AT637" s="233" t="s">
        <v>169</v>
      </c>
      <c r="AU637" s="233" t="s">
        <v>88</v>
      </c>
      <c r="AV637" s="13" t="s">
        <v>82</v>
      </c>
      <c r="AW637" s="13" t="s">
        <v>30</v>
      </c>
      <c r="AX637" s="13" t="s">
        <v>75</v>
      </c>
      <c r="AY637" s="233" t="s">
        <v>159</v>
      </c>
    </row>
    <row r="638" spans="1:65" s="14" customFormat="1" ht="11.25">
      <c r="B638" s="234"/>
      <c r="C638" s="235"/>
      <c r="D638" s="225" t="s">
        <v>169</v>
      </c>
      <c r="E638" s="236" t="s">
        <v>1</v>
      </c>
      <c r="F638" s="237" t="s">
        <v>898</v>
      </c>
      <c r="G638" s="235"/>
      <c r="H638" s="238">
        <v>5.8630000000000004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AT638" s="244" t="s">
        <v>169</v>
      </c>
      <c r="AU638" s="244" t="s">
        <v>88</v>
      </c>
      <c r="AV638" s="14" t="s">
        <v>88</v>
      </c>
      <c r="AW638" s="14" t="s">
        <v>30</v>
      </c>
      <c r="AX638" s="14" t="s">
        <v>75</v>
      </c>
      <c r="AY638" s="244" t="s">
        <v>159</v>
      </c>
    </row>
    <row r="639" spans="1:65" s="13" customFormat="1" ht="11.25">
      <c r="B639" s="223"/>
      <c r="C639" s="224"/>
      <c r="D639" s="225" t="s">
        <v>169</v>
      </c>
      <c r="E639" s="226" t="s">
        <v>1</v>
      </c>
      <c r="F639" s="227" t="s">
        <v>249</v>
      </c>
      <c r="G639" s="224"/>
      <c r="H639" s="226" t="s">
        <v>1</v>
      </c>
      <c r="I639" s="228"/>
      <c r="J639" s="224"/>
      <c r="K639" s="224"/>
      <c r="L639" s="229"/>
      <c r="M639" s="230"/>
      <c r="N639" s="231"/>
      <c r="O639" s="231"/>
      <c r="P639" s="231"/>
      <c r="Q639" s="231"/>
      <c r="R639" s="231"/>
      <c r="S639" s="231"/>
      <c r="T639" s="232"/>
      <c r="AT639" s="233" t="s">
        <v>169</v>
      </c>
      <c r="AU639" s="233" t="s">
        <v>88</v>
      </c>
      <c r="AV639" s="13" t="s">
        <v>82</v>
      </c>
      <c r="AW639" s="13" t="s">
        <v>30</v>
      </c>
      <c r="AX639" s="13" t="s">
        <v>75</v>
      </c>
      <c r="AY639" s="233" t="s">
        <v>159</v>
      </c>
    </row>
    <row r="640" spans="1:65" s="14" customFormat="1" ht="11.25">
      <c r="B640" s="234"/>
      <c r="C640" s="235"/>
      <c r="D640" s="225" t="s">
        <v>169</v>
      </c>
      <c r="E640" s="236" t="s">
        <v>1</v>
      </c>
      <c r="F640" s="237" t="s">
        <v>899</v>
      </c>
      <c r="G640" s="235"/>
      <c r="H640" s="238">
        <v>15.537000000000001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AT640" s="244" t="s">
        <v>169</v>
      </c>
      <c r="AU640" s="244" t="s">
        <v>88</v>
      </c>
      <c r="AV640" s="14" t="s">
        <v>88</v>
      </c>
      <c r="AW640" s="14" t="s">
        <v>30</v>
      </c>
      <c r="AX640" s="14" t="s">
        <v>75</v>
      </c>
      <c r="AY640" s="244" t="s">
        <v>159</v>
      </c>
    </row>
    <row r="641" spans="1:65" s="15" customFormat="1" ht="11.25">
      <c r="B641" s="245"/>
      <c r="C641" s="246"/>
      <c r="D641" s="225" t="s">
        <v>169</v>
      </c>
      <c r="E641" s="247" t="s">
        <v>1</v>
      </c>
      <c r="F641" s="248" t="s">
        <v>179</v>
      </c>
      <c r="G641" s="246"/>
      <c r="H641" s="249">
        <v>37.125999999999998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AT641" s="255" t="s">
        <v>169</v>
      </c>
      <c r="AU641" s="255" t="s">
        <v>88</v>
      </c>
      <c r="AV641" s="15" t="s">
        <v>167</v>
      </c>
      <c r="AW641" s="15" t="s">
        <v>30</v>
      </c>
      <c r="AX641" s="15" t="s">
        <v>82</v>
      </c>
      <c r="AY641" s="255" t="s">
        <v>159</v>
      </c>
    </row>
    <row r="642" spans="1:65" s="2" customFormat="1" ht="14.45" customHeight="1">
      <c r="A642" s="35"/>
      <c r="B642" s="36"/>
      <c r="C642" s="256" t="s">
        <v>167</v>
      </c>
      <c r="D642" s="256" t="s">
        <v>396</v>
      </c>
      <c r="E642" s="257" t="s">
        <v>903</v>
      </c>
      <c r="F642" s="258" t="s">
        <v>904</v>
      </c>
      <c r="G642" s="259" t="s">
        <v>284</v>
      </c>
      <c r="H642" s="260">
        <v>38.981999999999999</v>
      </c>
      <c r="I642" s="261"/>
      <c r="J642" s="262">
        <f>ROUND(I642*H642,2)</f>
        <v>0</v>
      </c>
      <c r="K642" s="263"/>
      <c r="L642" s="264"/>
      <c r="M642" s="265" t="s">
        <v>1</v>
      </c>
      <c r="N642" s="266" t="s">
        <v>41</v>
      </c>
      <c r="O642" s="72"/>
      <c r="P642" s="220">
        <f>O642*H642</f>
        <v>0</v>
      </c>
      <c r="Q642" s="220">
        <v>2.0000000000000001E-4</v>
      </c>
      <c r="R642" s="220">
        <f>Q642*H642</f>
        <v>7.7964000000000002E-3</v>
      </c>
      <c r="S642" s="220">
        <v>0</v>
      </c>
      <c r="T642" s="221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22" t="s">
        <v>399</v>
      </c>
      <c r="AT642" s="222" t="s">
        <v>396</v>
      </c>
      <c r="AU642" s="222" t="s">
        <v>88</v>
      </c>
      <c r="AY642" s="17" t="s">
        <v>159</v>
      </c>
      <c r="BE642" s="118">
        <f>IF(N642="základní",J642,0)</f>
        <v>0</v>
      </c>
      <c r="BF642" s="118">
        <f>IF(N642="snížená",J642,0)</f>
        <v>0</v>
      </c>
      <c r="BG642" s="118">
        <f>IF(N642="zákl. přenesená",J642,0)</f>
        <v>0</v>
      </c>
      <c r="BH642" s="118">
        <f>IF(N642="sníž. přenesená",J642,0)</f>
        <v>0</v>
      </c>
      <c r="BI642" s="118">
        <f>IF(N642="nulová",J642,0)</f>
        <v>0</v>
      </c>
      <c r="BJ642" s="17" t="s">
        <v>88</v>
      </c>
      <c r="BK642" s="118">
        <f>ROUND(I642*H642,2)</f>
        <v>0</v>
      </c>
      <c r="BL642" s="17" t="s">
        <v>315</v>
      </c>
      <c r="BM642" s="222" t="s">
        <v>905</v>
      </c>
    </row>
    <row r="643" spans="1:65" s="2" customFormat="1" ht="24.2" customHeight="1">
      <c r="A643" s="35"/>
      <c r="B643" s="36"/>
      <c r="C643" s="210" t="s">
        <v>711</v>
      </c>
      <c r="D643" s="210" t="s">
        <v>163</v>
      </c>
      <c r="E643" s="211" t="s">
        <v>906</v>
      </c>
      <c r="F643" s="212" t="s">
        <v>907</v>
      </c>
      <c r="G643" s="213" t="s">
        <v>166</v>
      </c>
      <c r="H643" s="214">
        <v>69.045000000000002</v>
      </c>
      <c r="I643" s="215"/>
      <c r="J643" s="216">
        <f>ROUND(I643*H643,2)</f>
        <v>0</v>
      </c>
      <c r="K643" s="217"/>
      <c r="L643" s="38"/>
      <c r="M643" s="218" t="s">
        <v>1</v>
      </c>
      <c r="N643" s="219" t="s">
        <v>41</v>
      </c>
      <c r="O643" s="72"/>
      <c r="P643" s="220">
        <f>O643*H643</f>
        <v>0</v>
      </c>
      <c r="Q643" s="220">
        <v>1.7610000000000001E-2</v>
      </c>
      <c r="R643" s="220">
        <f>Q643*H643</f>
        <v>1.2158824500000001</v>
      </c>
      <c r="S643" s="220">
        <v>0</v>
      </c>
      <c r="T643" s="221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222" t="s">
        <v>315</v>
      </c>
      <c r="AT643" s="222" t="s">
        <v>163</v>
      </c>
      <c r="AU643" s="222" t="s">
        <v>88</v>
      </c>
      <c r="AY643" s="17" t="s">
        <v>159</v>
      </c>
      <c r="BE643" s="118">
        <f>IF(N643="základní",J643,0)</f>
        <v>0</v>
      </c>
      <c r="BF643" s="118">
        <f>IF(N643="snížená",J643,0)</f>
        <v>0</v>
      </c>
      <c r="BG643" s="118">
        <f>IF(N643="zákl. přenesená",J643,0)</f>
        <v>0</v>
      </c>
      <c r="BH643" s="118">
        <f>IF(N643="sníž. přenesená",J643,0)</f>
        <v>0</v>
      </c>
      <c r="BI643" s="118">
        <f>IF(N643="nulová",J643,0)</f>
        <v>0</v>
      </c>
      <c r="BJ643" s="17" t="s">
        <v>88</v>
      </c>
      <c r="BK643" s="118">
        <f>ROUND(I643*H643,2)</f>
        <v>0</v>
      </c>
      <c r="BL643" s="17" t="s">
        <v>315</v>
      </c>
      <c r="BM643" s="222" t="s">
        <v>908</v>
      </c>
    </row>
    <row r="644" spans="1:65" s="13" customFormat="1" ht="11.25">
      <c r="B644" s="223"/>
      <c r="C644" s="224"/>
      <c r="D644" s="225" t="s">
        <v>169</v>
      </c>
      <c r="E644" s="226" t="s">
        <v>1</v>
      </c>
      <c r="F644" s="227" t="s">
        <v>245</v>
      </c>
      <c r="G644" s="224"/>
      <c r="H644" s="226" t="s">
        <v>1</v>
      </c>
      <c r="I644" s="228"/>
      <c r="J644" s="224"/>
      <c r="K644" s="224"/>
      <c r="L644" s="229"/>
      <c r="M644" s="230"/>
      <c r="N644" s="231"/>
      <c r="O644" s="231"/>
      <c r="P644" s="231"/>
      <c r="Q644" s="231"/>
      <c r="R644" s="231"/>
      <c r="S644" s="231"/>
      <c r="T644" s="232"/>
      <c r="AT644" s="233" t="s">
        <v>169</v>
      </c>
      <c r="AU644" s="233" t="s">
        <v>88</v>
      </c>
      <c r="AV644" s="13" t="s">
        <v>82</v>
      </c>
      <c r="AW644" s="13" t="s">
        <v>30</v>
      </c>
      <c r="AX644" s="13" t="s">
        <v>75</v>
      </c>
      <c r="AY644" s="233" t="s">
        <v>159</v>
      </c>
    </row>
    <row r="645" spans="1:65" s="14" customFormat="1" ht="11.25">
      <c r="B645" s="234"/>
      <c r="C645" s="235"/>
      <c r="D645" s="225" t="s">
        <v>169</v>
      </c>
      <c r="E645" s="236" t="s">
        <v>1</v>
      </c>
      <c r="F645" s="237" t="s">
        <v>246</v>
      </c>
      <c r="G645" s="235"/>
      <c r="H645" s="238">
        <v>29.021000000000001</v>
      </c>
      <c r="I645" s="239"/>
      <c r="J645" s="235"/>
      <c r="K645" s="235"/>
      <c r="L645" s="240"/>
      <c r="M645" s="241"/>
      <c r="N645" s="242"/>
      <c r="O645" s="242"/>
      <c r="P645" s="242"/>
      <c r="Q645" s="242"/>
      <c r="R645" s="242"/>
      <c r="S645" s="242"/>
      <c r="T645" s="243"/>
      <c r="AT645" s="244" t="s">
        <v>169</v>
      </c>
      <c r="AU645" s="244" t="s">
        <v>88</v>
      </c>
      <c r="AV645" s="14" t="s">
        <v>88</v>
      </c>
      <c r="AW645" s="14" t="s">
        <v>30</v>
      </c>
      <c r="AX645" s="14" t="s">
        <v>75</v>
      </c>
      <c r="AY645" s="244" t="s">
        <v>159</v>
      </c>
    </row>
    <row r="646" spans="1:65" s="13" customFormat="1" ht="11.25">
      <c r="B646" s="223"/>
      <c r="C646" s="224"/>
      <c r="D646" s="225" t="s">
        <v>169</v>
      </c>
      <c r="E646" s="226" t="s">
        <v>1</v>
      </c>
      <c r="F646" s="227" t="s">
        <v>251</v>
      </c>
      <c r="G646" s="224"/>
      <c r="H646" s="226" t="s">
        <v>1</v>
      </c>
      <c r="I646" s="228"/>
      <c r="J646" s="224"/>
      <c r="K646" s="224"/>
      <c r="L646" s="229"/>
      <c r="M646" s="230"/>
      <c r="N646" s="231"/>
      <c r="O646" s="231"/>
      <c r="P646" s="231"/>
      <c r="Q646" s="231"/>
      <c r="R646" s="231"/>
      <c r="S646" s="231"/>
      <c r="T646" s="232"/>
      <c r="AT646" s="233" t="s">
        <v>169</v>
      </c>
      <c r="AU646" s="233" t="s">
        <v>88</v>
      </c>
      <c r="AV646" s="13" t="s">
        <v>82</v>
      </c>
      <c r="AW646" s="13" t="s">
        <v>30</v>
      </c>
      <c r="AX646" s="13" t="s">
        <v>75</v>
      </c>
      <c r="AY646" s="233" t="s">
        <v>159</v>
      </c>
    </row>
    <row r="647" spans="1:65" s="14" customFormat="1" ht="11.25">
      <c r="B647" s="234"/>
      <c r="C647" s="235"/>
      <c r="D647" s="225" t="s">
        <v>169</v>
      </c>
      <c r="E647" s="236" t="s">
        <v>1</v>
      </c>
      <c r="F647" s="237" t="s">
        <v>909</v>
      </c>
      <c r="G647" s="235"/>
      <c r="H647" s="238">
        <v>18.425999999999998</v>
      </c>
      <c r="I647" s="239"/>
      <c r="J647" s="235"/>
      <c r="K647" s="235"/>
      <c r="L647" s="240"/>
      <c r="M647" s="241"/>
      <c r="N647" s="242"/>
      <c r="O647" s="242"/>
      <c r="P647" s="242"/>
      <c r="Q647" s="242"/>
      <c r="R647" s="242"/>
      <c r="S647" s="242"/>
      <c r="T647" s="243"/>
      <c r="AT647" s="244" t="s">
        <v>169</v>
      </c>
      <c r="AU647" s="244" t="s">
        <v>88</v>
      </c>
      <c r="AV647" s="14" t="s">
        <v>88</v>
      </c>
      <c r="AW647" s="14" t="s">
        <v>30</v>
      </c>
      <c r="AX647" s="14" t="s">
        <v>75</v>
      </c>
      <c r="AY647" s="244" t="s">
        <v>159</v>
      </c>
    </row>
    <row r="648" spans="1:65" s="13" customFormat="1" ht="11.25">
      <c r="B648" s="223"/>
      <c r="C648" s="224"/>
      <c r="D648" s="225" t="s">
        <v>169</v>
      </c>
      <c r="E648" s="226" t="s">
        <v>1</v>
      </c>
      <c r="F648" s="227" t="s">
        <v>249</v>
      </c>
      <c r="G648" s="224"/>
      <c r="H648" s="226" t="s">
        <v>1</v>
      </c>
      <c r="I648" s="228"/>
      <c r="J648" s="224"/>
      <c r="K648" s="224"/>
      <c r="L648" s="229"/>
      <c r="M648" s="230"/>
      <c r="N648" s="231"/>
      <c r="O648" s="231"/>
      <c r="P648" s="231"/>
      <c r="Q648" s="231"/>
      <c r="R648" s="231"/>
      <c r="S648" s="231"/>
      <c r="T648" s="232"/>
      <c r="AT648" s="233" t="s">
        <v>169</v>
      </c>
      <c r="AU648" s="233" t="s">
        <v>88</v>
      </c>
      <c r="AV648" s="13" t="s">
        <v>82</v>
      </c>
      <c r="AW648" s="13" t="s">
        <v>30</v>
      </c>
      <c r="AX648" s="13" t="s">
        <v>75</v>
      </c>
      <c r="AY648" s="233" t="s">
        <v>159</v>
      </c>
    </row>
    <row r="649" spans="1:65" s="14" customFormat="1" ht="11.25">
      <c r="B649" s="234"/>
      <c r="C649" s="235"/>
      <c r="D649" s="225" t="s">
        <v>169</v>
      </c>
      <c r="E649" s="236" t="s">
        <v>1</v>
      </c>
      <c r="F649" s="237" t="s">
        <v>250</v>
      </c>
      <c r="G649" s="235"/>
      <c r="H649" s="238">
        <v>21.597999999999999</v>
      </c>
      <c r="I649" s="239"/>
      <c r="J649" s="235"/>
      <c r="K649" s="235"/>
      <c r="L649" s="240"/>
      <c r="M649" s="241"/>
      <c r="N649" s="242"/>
      <c r="O649" s="242"/>
      <c r="P649" s="242"/>
      <c r="Q649" s="242"/>
      <c r="R649" s="242"/>
      <c r="S649" s="242"/>
      <c r="T649" s="243"/>
      <c r="AT649" s="244" t="s">
        <v>169</v>
      </c>
      <c r="AU649" s="244" t="s">
        <v>88</v>
      </c>
      <c r="AV649" s="14" t="s">
        <v>88</v>
      </c>
      <c r="AW649" s="14" t="s">
        <v>30</v>
      </c>
      <c r="AX649" s="14" t="s">
        <v>75</v>
      </c>
      <c r="AY649" s="244" t="s">
        <v>159</v>
      </c>
    </row>
    <row r="650" spans="1:65" s="15" customFormat="1" ht="11.25">
      <c r="B650" s="245"/>
      <c r="C650" s="246"/>
      <c r="D650" s="225" t="s">
        <v>169</v>
      </c>
      <c r="E650" s="247" t="s">
        <v>1</v>
      </c>
      <c r="F650" s="248" t="s">
        <v>179</v>
      </c>
      <c r="G650" s="246"/>
      <c r="H650" s="249">
        <v>69.045000000000002</v>
      </c>
      <c r="I650" s="250"/>
      <c r="J650" s="246"/>
      <c r="K650" s="246"/>
      <c r="L650" s="251"/>
      <c r="M650" s="252"/>
      <c r="N650" s="253"/>
      <c r="O650" s="253"/>
      <c r="P650" s="253"/>
      <c r="Q650" s="253"/>
      <c r="R650" s="253"/>
      <c r="S650" s="253"/>
      <c r="T650" s="254"/>
      <c r="AT650" s="255" t="s">
        <v>169</v>
      </c>
      <c r="AU650" s="255" t="s">
        <v>88</v>
      </c>
      <c r="AV650" s="15" t="s">
        <v>167</v>
      </c>
      <c r="AW650" s="15" t="s">
        <v>30</v>
      </c>
      <c r="AX650" s="15" t="s">
        <v>82</v>
      </c>
      <c r="AY650" s="255" t="s">
        <v>159</v>
      </c>
    </row>
    <row r="651" spans="1:65" s="2" customFormat="1" ht="14.45" customHeight="1">
      <c r="A651" s="35"/>
      <c r="B651" s="36"/>
      <c r="C651" s="210" t="s">
        <v>171</v>
      </c>
      <c r="D651" s="210" t="s">
        <v>163</v>
      </c>
      <c r="E651" s="211" t="s">
        <v>910</v>
      </c>
      <c r="F651" s="212" t="s">
        <v>911</v>
      </c>
      <c r="G651" s="213" t="s">
        <v>166</v>
      </c>
      <c r="H651" s="214">
        <v>69.045000000000002</v>
      </c>
      <c r="I651" s="215"/>
      <c r="J651" s="216">
        <f>ROUND(I651*H651,2)</f>
        <v>0</v>
      </c>
      <c r="K651" s="217"/>
      <c r="L651" s="38"/>
      <c r="M651" s="218" t="s">
        <v>1</v>
      </c>
      <c r="N651" s="219" t="s">
        <v>41</v>
      </c>
      <c r="O651" s="72"/>
      <c r="P651" s="220">
        <f>O651*H651</f>
        <v>0</v>
      </c>
      <c r="Q651" s="220">
        <v>0</v>
      </c>
      <c r="R651" s="220">
        <f>Q651*H651</f>
        <v>0</v>
      </c>
      <c r="S651" s="220">
        <v>1.4999999999999999E-2</v>
      </c>
      <c r="T651" s="221">
        <f>S651*H651</f>
        <v>1.0356749999999999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22" t="s">
        <v>315</v>
      </c>
      <c r="AT651" s="222" t="s">
        <v>163</v>
      </c>
      <c r="AU651" s="222" t="s">
        <v>88</v>
      </c>
      <c r="AY651" s="17" t="s">
        <v>159</v>
      </c>
      <c r="BE651" s="118">
        <f>IF(N651="základní",J651,0)</f>
        <v>0</v>
      </c>
      <c r="BF651" s="118">
        <f>IF(N651="snížená",J651,0)</f>
        <v>0</v>
      </c>
      <c r="BG651" s="118">
        <f>IF(N651="zákl. přenesená",J651,0)</f>
        <v>0</v>
      </c>
      <c r="BH651" s="118">
        <f>IF(N651="sníž. přenesená",J651,0)</f>
        <v>0</v>
      </c>
      <c r="BI651" s="118">
        <f>IF(N651="nulová",J651,0)</f>
        <v>0</v>
      </c>
      <c r="BJ651" s="17" t="s">
        <v>88</v>
      </c>
      <c r="BK651" s="118">
        <f>ROUND(I651*H651,2)</f>
        <v>0</v>
      </c>
      <c r="BL651" s="17" t="s">
        <v>315</v>
      </c>
      <c r="BM651" s="222" t="s">
        <v>912</v>
      </c>
    </row>
    <row r="652" spans="1:65" s="13" customFormat="1" ht="11.25">
      <c r="B652" s="223"/>
      <c r="C652" s="224"/>
      <c r="D652" s="225" t="s">
        <v>169</v>
      </c>
      <c r="E652" s="226" t="s">
        <v>1</v>
      </c>
      <c r="F652" s="227" t="s">
        <v>245</v>
      </c>
      <c r="G652" s="224"/>
      <c r="H652" s="226" t="s">
        <v>1</v>
      </c>
      <c r="I652" s="228"/>
      <c r="J652" s="224"/>
      <c r="K652" s="224"/>
      <c r="L652" s="229"/>
      <c r="M652" s="230"/>
      <c r="N652" s="231"/>
      <c r="O652" s="231"/>
      <c r="P652" s="231"/>
      <c r="Q652" s="231"/>
      <c r="R652" s="231"/>
      <c r="S652" s="231"/>
      <c r="T652" s="232"/>
      <c r="AT652" s="233" t="s">
        <v>169</v>
      </c>
      <c r="AU652" s="233" t="s">
        <v>88</v>
      </c>
      <c r="AV652" s="13" t="s">
        <v>82</v>
      </c>
      <c r="AW652" s="13" t="s">
        <v>30</v>
      </c>
      <c r="AX652" s="13" t="s">
        <v>75</v>
      </c>
      <c r="AY652" s="233" t="s">
        <v>159</v>
      </c>
    </row>
    <row r="653" spans="1:65" s="14" customFormat="1" ht="11.25">
      <c r="B653" s="234"/>
      <c r="C653" s="235"/>
      <c r="D653" s="225" t="s">
        <v>169</v>
      </c>
      <c r="E653" s="236" t="s">
        <v>1</v>
      </c>
      <c r="F653" s="237" t="s">
        <v>246</v>
      </c>
      <c r="G653" s="235"/>
      <c r="H653" s="238">
        <v>29.021000000000001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3"/>
      <c r="AT653" s="244" t="s">
        <v>169</v>
      </c>
      <c r="AU653" s="244" t="s">
        <v>88</v>
      </c>
      <c r="AV653" s="14" t="s">
        <v>88</v>
      </c>
      <c r="AW653" s="14" t="s">
        <v>30</v>
      </c>
      <c r="AX653" s="14" t="s">
        <v>75</v>
      </c>
      <c r="AY653" s="244" t="s">
        <v>159</v>
      </c>
    </row>
    <row r="654" spans="1:65" s="13" customFormat="1" ht="11.25">
      <c r="B654" s="223"/>
      <c r="C654" s="224"/>
      <c r="D654" s="225" t="s">
        <v>169</v>
      </c>
      <c r="E654" s="226" t="s">
        <v>1</v>
      </c>
      <c r="F654" s="227" t="s">
        <v>251</v>
      </c>
      <c r="G654" s="224"/>
      <c r="H654" s="226" t="s">
        <v>1</v>
      </c>
      <c r="I654" s="228"/>
      <c r="J654" s="224"/>
      <c r="K654" s="224"/>
      <c r="L654" s="229"/>
      <c r="M654" s="230"/>
      <c r="N654" s="231"/>
      <c r="O654" s="231"/>
      <c r="P654" s="231"/>
      <c r="Q654" s="231"/>
      <c r="R654" s="231"/>
      <c r="S654" s="231"/>
      <c r="T654" s="232"/>
      <c r="AT654" s="233" t="s">
        <v>169</v>
      </c>
      <c r="AU654" s="233" t="s">
        <v>88</v>
      </c>
      <c r="AV654" s="13" t="s">
        <v>82</v>
      </c>
      <c r="AW654" s="13" t="s">
        <v>30</v>
      </c>
      <c r="AX654" s="13" t="s">
        <v>75</v>
      </c>
      <c r="AY654" s="233" t="s">
        <v>159</v>
      </c>
    </row>
    <row r="655" spans="1:65" s="14" customFormat="1" ht="11.25">
      <c r="B655" s="234"/>
      <c r="C655" s="235"/>
      <c r="D655" s="225" t="s">
        <v>169</v>
      </c>
      <c r="E655" s="236" t="s">
        <v>1</v>
      </c>
      <c r="F655" s="237" t="s">
        <v>909</v>
      </c>
      <c r="G655" s="235"/>
      <c r="H655" s="238">
        <v>18.425999999999998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AT655" s="244" t="s">
        <v>169</v>
      </c>
      <c r="AU655" s="244" t="s">
        <v>88</v>
      </c>
      <c r="AV655" s="14" t="s">
        <v>88</v>
      </c>
      <c r="AW655" s="14" t="s">
        <v>30</v>
      </c>
      <c r="AX655" s="14" t="s">
        <v>75</v>
      </c>
      <c r="AY655" s="244" t="s">
        <v>159</v>
      </c>
    </row>
    <row r="656" spans="1:65" s="13" customFormat="1" ht="11.25">
      <c r="B656" s="223"/>
      <c r="C656" s="224"/>
      <c r="D656" s="225" t="s">
        <v>169</v>
      </c>
      <c r="E656" s="226" t="s">
        <v>1</v>
      </c>
      <c r="F656" s="227" t="s">
        <v>249</v>
      </c>
      <c r="G656" s="224"/>
      <c r="H656" s="226" t="s">
        <v>1</v>
      </c>
      <c r="I656" s="228"/>
      <c r="J656" s="224"/>
      <c r="K656" s="224"/>
      <c r="L656" s="229"/>
      <c r="M656" s="230"/>
      <c r="N656" s="231"/>
      <c r="O656" s="231"/>
      <c r="P656" s="231"/>
      <c r="Q656" s="231"/>
      <c r="R656" s="231"/>
      <c r="S656" s="231"/>
      <c r="T656" s="232"/>
      <c r="AT656" s="233" t="s">
        <v>169</v>
      </c>
      <c r="AU656" s="233" t="s">
        <v>88</v>
      </c>
      <c r="AV656" s="13" t="s">
        <v>82</v>
      </c>
      <c r="AW656" s="13" t="s">
        <v>30</v>
      </c>
      <c r="AX656" s="13" t="s">
        <v>75</v>
      </c>
      <c r="AY656" s="233" t="s">
        <v>159</v>
      </c>
    </row>
    <row r="657" spans="1:65" s="14" customFormat="1" ht="11.25">
      <c r="B657" s="234"/>
      <c r="C657" s="235"/>
      <c r="D657" s="225" t="s">
        <v>169</v>
      </c>
      <c r="E657" s="236" t="s">
        <v>1</v>
      </c>
      <c r="F657" s="237" t="s">
        <v>250</v>
      </c>
      <c r="G657" s="235"/>
      <c r="H657" s="238">
        <v>21.597999999999999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AT657" s="244" t="s">
        <v>169</v>
      </c>
      <c r="AU657" s="244" t="s">
        <v>88</v>
      </c>
      <c r="AV657" s="14" t="s">
        <v>88</v>
      </c>
      <c r="AW657" s="14" t="s">
        <v>30</v>
      </c>
      <c r="AX657" s="14" t="s">
        <v>75</v>
      </c>
      <c r="AY657" s="244" t="s">
        <v>159</v>
      </c>
    </row>
    <row r="658" spans="1:65" s="15" customFormat="1" ht="11.25">
      <c r="B658" s="245"/>
      <c r="C658" s="246"/>
      <c r="D658" s="225" t="s">
        <v>169</v>
      </c>
      <c r="E658" s="247" t="s">
        <v>1</v>
      </c>
      <c r="F658" s="248" t="s">
        <v>179</v>
      </c>
      <c r="G658" s="246"/>
      <c r="H658" s="249">
        <v>69.045000000000002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AT658" s="255" t="s">
        <v>169</v>
      </c>
      <c r="AU658" s="255" t="s">
        <v>88</v>
      </c>
      <c r="AV658" s="15" t="s">
        <v>167</v>
      </c>
      <c r="AW658" s="15" t="s">
        <v>30</v>
      </c>
      <c r="AX658" s="15" t="s">
        <v>82</v>
      </c>
      <c r="AY658" s="255" t="s">
        <v>159</v>
      </c>
    </row>
    <row r="659" spans="1:65" s="2" customFormat="1" ht="14.45" customHeight="1">
      <c r="A659" s="35"/>
      <c r="B659" s="36"/>
      <c r="C659" s="210" t="s">
        <v>913</v>
      </c>
      <c r="D659" s="210" t="s">
        <v>163</v>
      </c>
      <c r="E659" s="211" t="s">
        <v>914</v>
      </c>
      <c r="F659" s="212" t="s">
        <v>915</v>
      </c>
      <c r="G659" s="213" t="s">
        <v>166</v>
      </c>
      <c r="H659" s="214">
        <v>69.045000000000002</v>
      </c>
      <c r="I659" s="215"/>
      <c r="J659" s="216">
        <f>ROUND(I659*H659,2)</f>
        <v>0</v>
      </c>
      <c r="K659" s="217"/>
      <c r="L659" s="38"/>
      <c r="M659" s="218" t="s">
        <v>1</v>
      </c>
      <c r="N659" s="219" t="s">
        <v>41</v>
      </c>
      <c r="O659" s="72"/>
      <c r="P659" s="220">
        <f>O659*H659</f>
        <v>0</v>
      </c>
      <c r="Q659" s="220">
        <v>1.6000000000000001E-4</v>
      </c>
      <c r="R659" s="220">
        <f>Q659*H659</f>
        <v>1.1047200000000002E-2</v>
      </c>
      <c r="S659" s="220">
        <v>0</v>
      </c>
      <c r="T659" s="221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22" t="s">
        <v>315</v>
      </c>
      <c r="AT659" s="222" t="s">
        <v>163</v>
      </c>
      <c r="AU659" s="222" t="s">
        <v>88</v>
      </c>
      <c r="AY659" s="17" t="s">
        <v>159</v>
      </c>
      <c r="BE659" s="118">
        <f>IF(N659="základní",J659,0)</f>
        <v>0</v>
      </c>
      <c r="BF659" s="118">
        <f>IF(N659="snížená",J659,0)</f>
        <v>0</v>
      </c>
      <c r="BG659" s="118">
        <f>IF(N659="zákl. přenesená",J659,0)</f>
        <v>0</v>
      </c>
      <c r="BH659" s="118">
        <f>IF(N659="sníž. přenesená",J659,0)</f>
        <v>0</v>
      </c>
      <c r="BI659" s="118">
        <f>IF(N659="nulová",J659,0)</f>
        <v>0</v>
      </c>
      <c r="BJ659" s="17" t="s">
        <v>88</v>
      </c>
      <c r="BK659" s="118">
        <f>ROUND(I659*H659,2)</f>
        <v>0</v>
      </c>
      <c r="BL659" s="17" t="s">
        <v>315</v>
      </c>
      <c r="BM659" s="222" t="s">
        <v>916</v>
      </c>
    </row>
    <row r="660" spans="1:65" s="13" customFormat="1" ht="11.25">
      <c r="B660" s="223"/>
      <c r="C660" s="224"/>
      <c r="D660" s="225" t="s">
        <v>169</v>
      </c>
      <c r="E660" s="226" t="s">
        <v>1</v>
      </c>
      <c r="F660" s="227" t="s">
        <v>245</v>
      </c>
      <c r="G660" s="224"/>
      <c r="H660" s="226" t="s">
        <v>1</v>
      </c>
      <c r="I660" s="228"/>
      <c r="J660" s="224"/>
      <c r="K660" s="224"/>
      <c r="L660" s="229"/>
      <c r="M660" s="230"/>
      <c r="N660" s="231"/>
      <c r="O660" s="231"/>
      <c r="P660" s="231"/>
      <c r="Q660" s="231"/>
      <c r="R660" s="231"/>
      <c r="S660" s="231"/>
      <c r="T660" s="232"/>
      <c r="AT660" s="233" t="s">
        <v>169</v>
      </c>
      <c r="AU660" s="233" t="s">
        <v>88</v>
      </c>
      <c r="AV660" s="13" t="s">
        <v>82</v>
      </c>
      <c r="AW660" s="13" t="s">
        <v>30</v>
      </c>
      <c r="AX660" s="13" t="s">
        <v>75</v>
      </c>
      <c r="AY660" s="233" t="s">
        <v>159</v>
      </c>
    </row>
    <row r="661" spans="1:65" s="14" customFormat="1" ht="11.25">
      <c r="B661" s="234"/>
      <c r="C661" s="235"/>
      <c r="D661" s="225" t="s">
        <v>169</v>
      </c>
      <c r="E661" s="236" t="s">
        <v>1</v>
      </c>
      <c r="F661" s="237" t="s">
        <v>246</v>
      </c>
      <c r="G661" s="235"/>
      <c r="H661" s="238">
        <v>29.021000000000001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AT661" s="244" t="s">
        <v>169</v>
      </c>
      <c r="AU661" s="244" t="s">
        <v>88</v>
      </c>
      <c r="AV661" s="14" t="s">
        <v>88</v>
      </c>
      <c r="AW661" s="14" t="s">
        <v>30</v>
      </c>
      <c r="AX661" s="14" t="s">
        <v>75</v>
      </c>
      <c r="AY661" s="244" t="s">
        <v>159</v>
      </c>
    </row>
    <row r="662" spans="1:65" s="13" customFormat="1" ht="11.25">
      <c r="B662" s="223"/>
      <c r="C662" s="224"/>
      <c r="D662" s="225" t="s">
        <v>169</v>
      </c>
      <c r="E662" s="226" t="s">
        <v>1</v>
      </c>
      <c r="F662" s="227" t="s">
        <v>251</v>
      </c>
      <c r="G662" s="224"/>
      <c r="H662" s="226" t="s">
        <v>1</v>
      </c>
      <c r="I662" s="228"/>
      <c r="J662" s="224"/>
      <c r="K662" s="224"/>
      <c r="L662" s="229"/>
      <c r="M662" s="230"/>
      <c r="N662" s="231"/>
      <c r="O662" s="231"/>
      <c r="P662" s="231"/>
      <c r="Q662" s="231"/>
      <c r="R662" s="231"/>
      <c r="S662" s="231"/>
      <c r="T662" s="232"/>
      <c r="AT662" s="233" t="s">
        <v>169</v>
      </c>
      <c r="AU662" s="233" t="s">
        <v>88</v>
      </c>
      <c r="AV662" s="13" t="s">
        <v>82</v>
      </c>
      <c r="AW662" s="13" t="s">
        <v>30</v>
      </c>
      <c r="AX662" s="13" t="s">
        <v>75</v>
      </c>
      <c r="AY662" s="233" t="s">
        <v>159</v>
      </c>
    </row>
    <row r="663" spans="1:65" s="14" customFormat="1" ht="11.25">
      <c r="B663" s="234"/>
      <c r="C663" s="235"/>
      <c r="D663" s="225" t="s">
        <v>169</v>
      </c>
      <c r="E663" s="236" t="s">
        <v>1</v>
      </c>
      <c r="F663" s="237" t="s">
        <v>909</v>
      </c>
      <c r="G663" s="235"/>
      <c r="H663" s="238">
        <v>18.425999999999998</v>
      </c>
      <c r="I663" s="239"/>
      <c r="J663" s="235"/>
      <c r="K663" s="235"/>
      <c r="L663" s="240"/>
      <c r="M663" s="241"/>
      <c r="N663" s="242"/>
      <c r="O663" s="242"/>
      <c r="P663" s="242"/>
      <c r="Q663" s="242"/>
      <c r="R663" s="242"/>
      <c r="S663" s="242"/>
      <c r="T663" s="243"/>
      <c r="AT663" s="244" t="s">
        <v>169</v>
      </c>
      <c r="AU663" s="244" t="s">
        <v>88</v>
      </c>
      <c r="AV663" s="14" t="s">
        <v>88</v>
      </c>
      <c r="AW663" s="14" t="s">
        <v>30</v>
      </c>
      <c r="AX663" s="14" t="s">
        <v>75</v>
      </c>
      <c r="AY663" s="244" t="s">
        <v>159</v>
      </c>
    </row>
    <row r="664" spans="1:65" s="13" customFormat="1" ht="11.25">
      <c r="B664" s="223"/>
      <c r="C664" s="224"/>
      <c r="D664" s="225" t="s">
        <v>169</v>
      </c>
      <c r="E664" s="226" t="s">
        <v>1</v>
      </c>
      <c r="F664" s="227" t="s">
        <v>249</v>
      </c>
      <c r="G664" s="224"/>
      <c r="H664" s="226" t="s">
        <v>1</v>
      </c>
      <c r="I664" s="228"/>
      <c r="J664" s="224"/>
      <c r="K664" s="224"/>
      <c r="L664" s="229"/>
      <c r="M664" s="230"/>
      <c r="N664" s="231"/>
      <c r="O664" s="231"/>
      <c r="P664" s="231"/>
      <c r="Q664" s="231"/>
      <c r="R664" s="231"/>
      <c r="S664" s="231"/>
      <c r="T664" s="232"/>
      <c r="AT664" s="233" t="s">
        <v>169</v>
      </c>
      <c r="AU664" s="233" t="s">
        <v>88</v>
      </c>
      <c r="AV664" s="13" t="s">
        <v>82</v>
      </c>
      <c r="AW664" s="13" t="s">
        <v>30</v>
      </c>
      <c r="AX664" s="13" t="s">
        <v>75</v>
      </c>
      <c r="AY664" s="233" t="s">
        <v>159</v>
      </c>
    </row>
    <row r="665" spans="1:65" s="14" customFormat="1" ht="11.25">
      <c r="B665" s="234"/>
      <c r="C665" s="235"/>
      <c r="D665" s="225" t="s">
        <v>169</v>
      </c>
      <c r="E665" s="236" t="s">
        <v>1</v>
      </c>
      <c r="F665" s="237" t="s">
        <v>250</v>
      </c>
      <c r="G665" s="235"/>
      <c r="H665" s="238">
        <v>21.597999999999999</v>
      </c>
      <c r="I665" s="239"/>
      <c r="J665" s="235"/>
      <c r="K665" s="235"/>
      <c r="L665" s="240"/>
      <c r="M665" s="241"/>
      <c r="N665" s="242"/>
      <c r="O665" s="242"/>
      <c r="P665" s="242"/>
      <c r="Q665" s="242"/>
      <c r="R665" s="242"/>
      <c r="S665" s="242"/>
      <c r="T665" s="243"/>
      <c r="AT665" s="244" t="s">
        <v>169</v>
      </c>
      <c r="AU665" s="244" t="s">
        <v>88</v>
      </c>
      <c r="AV665" s="14" t="s">
        <v>88</v>
      </c>
      <c r="AW665" s="14" t="s">
        <v>30</v>
      </c>
      <c r="AX665" s="14" t="s">
        <v>75</v>
      </c>
      <c r="AY665" s="244" t="s">
        <v>159</v>
      </c>
    </row>
    <row r="666" spans="1:65" s="15" customFormat="1" ht="11.25">
      <c r="B666" s="245"/>
      <c r="C666" s="246"/>
      <c r="D666" s="225" t="s">
        <v>169</v>
      </c>
      <c r="E666" s="247" t="s">
        <v>1</v>
      </c>
      <c r="F666" s="248" t="s">
        <v>179</v>
      </c>
      <c r="G666" s="246"/>
      <c r="H666" s="249">
        <v>69.045000000000002</v>
      </c>
      <c r="I666" s="250"/>
      <c r="J666" s="246"/>
      <c r="K666" s="246"/>
      <c r="L666" s="251"/>
      <c r="M666" s="252"/>
      <c r="N666" s="253"/>
      <c r="O666" s="253"/>
      <c r="P666" s="253"/>
      <c r="Q666" s="253"/>
      <c r="R666" s="253"/>
      <c r="S666" s="253"/>
      <c r="T666" s="254"/>
      <c r="AT666" s="255" t="s">
        <v>169</v>
      </c>
      <c r="AU666" s="255" t="s">
        <v>88</v>
      </c>
      <c r="AV666" s="15" t="s">
        <v>167</v>
      </c>
      <c r="AW666" s="15" t="s">
        <v>30</v>
      </c>
      <c r="AX666" s="15" t="s">
        <v>82</v>
      </c>
      <c r="AY666" s="255" t="s">
        <v>159</v>
      </c>
    </row>
    <row r="667" spans="1:65" s="2" customFormat="1" ht="14.45" customHeight="1">
      <c r="A667" s="35"/>
      <c r="B667" s="36"/>
      <c r="C667" s="210" t="s">
        <v>917</v>
      </c>
      <c r="D667" s="210" t="s">
        <v>163</v>
      </c>
      <c r="E667" s="211" t="s">
        <v>918</v>
      </c>
      <c r="F667" s="212" t="s">
        <v>919</v>
      </c>
      <c r="G667" s="213" t="s">
        <v>166</v>
      </c>
      <c r="H667" s="214">
        <v>69.045000000000002</v>
      </c>
      <c r="I667" s="215"/>
      <c r="J667" s="216">
        <f>ROUND(I667*H667,2)</f>
        <v>0</v>
      </c>
      <c r="K667" s="217"/>
      <c r="L667" s="38"/>
      <c r="M667" s="218" t="s">
        <v>1</v>
      </c>
      <c r="N667" s="219" t="s">
        <v>41</v>
      </c>
      <c r="O667" s="72"/>
      <c r="P667" s="220">
        <f>O667*H667</f>
        <v>0</v>
      </c>
      <c r="Q667" s="220">
        <v>1.4999999999999999E-4</v>
      </c>
      <c r="R667" s="220">
        <f>Q667*H667</f>
        <v>1.035675E-2</v>
      </c>
      <c r="S667" s="220">
        <v>0</v>
      </c>
      <c r="T667" s="221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22" t="s">
        <v>315</v>
      </c>
      <c r="AT667" s="222" t="s">
        <v>163</v>
      </c>
      <c r="AU667" s="222" t="s">
        <v>88</v>
      </c>
      <c r="AY667" s="17" t="s">
        <v>159</v>
      </c>
      <c r="BE667" s="118">
        <f>IF(N667="základní",J667,0)</f>
        <v>0</v>
      </c>
      <c r="BF667" s="118">
        <f>IF(N667="snížená",J667,0)</f>
        <v>0</v>
      </c>
      <c r="BG667" s="118">
        <f>IF(N667="zákl. přenesená",J667,0)</f>
        <v>0</v>
      </c>
      <c r="BH667" s="118">
        <f>IF(N667="sníž. přenesená",J667,0)</f>
        <v>0</v>
      </c>
      <c r="BI667" s="118">
        <f>IF(N667="nulová",J667,0)</f>
        <v>0</v>
      </c>
      <c r="BJ667" s="17" t="s">
        <v>88</v>
      </c>
      <c r="BK667" s="118">
        <f>ROUND(I667*H667,2)</f>
        <v>0</v>
      </c>
      <c r="BL667" s="17" t="s">
        <v>315</v>
      </c>
      <c r="BM667" s="222" t="s">
        <v>920</v>
      </c>
    </row>
    <row r="668" spans="1:65" s="13" customFormat="1" ht="11.25">
      <c r="B668" s="223"/>
      <c r="C668" s="224"/>
      <c r="D668" s="225" t="s">
        <v>169</v>
      </c>
      <c r="E668" s="226" t="s">
        <v>1</v>
      </c>
      <c r="F668" s="227" t="s">
        <v>245</v>
      </c>
      <c r="G668" s="224"/>
      <c r="H668" s="226" t="s">
        <v>1</v>
      </c>
      <c r="I668" s="228"/>
      <c r="J668" s="224"/>
      <c r="K668" s="224"/>
      <c r="L668" s="229"/>
      <c r="M668" s="230"/>
      <c r="N668" s="231"/>
      <c r="O668" s="231"/>
      <c r="P668" s="231"/>
      <c r="Q668" s="231"/>
      <c r="R668" s="231"/>
      <c r="S668" s="231"/>
      <c r="T668" s="232"/>
      <c r="AT668" s="233" t="s">
        <v>169</v>
      </c>
      <c r="AU668" s="233" t="s">
        <v>88</v>
      </c>
      <c r="AV668" s="13" t="s">
        <v>82</v>
      </c>
      <c r="AW668" s="13" t="s">
        <v>30</v>
      </c>
      <c r="AX668" s="13" t="s">
        <v>75</v>
      </c>
      <c r="AY668" s="233" t="s">
        <v>159</v>
      </c>
    </row>
    <row r="669" spans="1:65" s="14" customFormat="1" ht="11.25">
      <c r="B669" s="234"/>
      <c r="C669" s="235"/>
      <c r="D669" s="225" t="s">
        <v>169</v>
      </c>
      <c r="E669" s="236" t="s">
        <v>1</v>
      </c>
      <c r="F669" s="237" t="s">
        <v>246</v>
      </c>
      <c r="G669" s="235"/>
      <c r="H669" s="238">
        <v>29.021000000000001</v>
      </c>
      <c r="I669" s="239"/>
      <c r="J669" s="235"/>
      <c r="K669" s="235"/>
      <c r="L669" s="240"/>
      <c r="M669" s="241"/>
      <c r="N669" s="242"/>
      <c r="O669" s="242"/>
      <c r="P669" s="242"/>
      <c r="Q669" s="242"/>
      <c r="R669" s="242"/>
      <c r="S669" s="242"/>
      <c r="T669" s="243"/>
      <c r="AT669" s="244" t="s">
        <v>169</v>
      </c>
      <c r="AU669" s="244" t="s">
        <v>88</v>
      </c>
      <c r="AV669" s="14" t="s">
        <v>88</v>
      </c>
      <c r="AW669" s="14" t="s">
        <v>30</v>
      </c>
      <c r="AX669" s="14" t="s">
        <v>75</v>
      </c>
      <c r="AY669" s="244" t="s">
        <v>159</v>
      </c>
    </row>
    <row r="670" spans="1:65" s="13" customFormat="1" ht="11.25">
      <c r="B670" s="223"/>
      <c r="C670" s="224"/>
      <c r="D670" s="225" t="s">
        <v>169</v>
      </c>
      <c r="E670" s="226" t="s">
        <v>1</v>
      </c>
      <c r="F670" s="227" t="s">
        <v>251</v>
      </c>
      <c r="G670" s="224"/>
      <c r="H670" s="226" t="s">
        <v>1</v>
      </c>
      <c r="I670" s="228"/>
      <c r="J670" s="224"/>
      <c r="K670" s="224"/>
      <c r="L670" s="229"/>
      <c r="M670" s="230"/>
      <c r="N670" s="231"/>
      <c r="O670" s="231"/>
      <c r="P670" s="231"/>
      <c r="Q670" s="231"/>
      <c r="R670" s="231"/>
      <c r="S670" s="231"/>
      <c r="T670" s="232"/>
      <c r="AT670" s="233" t="s">
        <v>169</v>
      </c>
      <c r="AU670" s="233" t="s">
        <v>88</v>
      </c>
      <c r="AV670" s="13" t="s">
        <v>82</v>
      </c>
      <c r="AW670" s="13" t="s">
        <v>30</v>
      </c>
      <c r="AX670" s="13" t="s">
        <v>75</v>
      </c>
      <c r="AY670" s="233" t="s">
        <v>159</v>
      </c>
    </row>
    <row r="671" spans="1:65" s="14" customFormat="1" ht="11.25">
      <c r="B671" s="234"/>
      <c r="C671" s="235"/>
      <c r="D671" s="225" t="s">
        <v>169</v>
      </c>
      <c r="E671" s="236" t="s">
        <v>1</v>
      </c>
      <c r="F671" s="237" t="s">
        <v>909</v>
      </c>
      <c r="G671" s="235"/>
      <c r="H671" s="238">
        <v>18.425999999999998</v>
      </c>
      <c r="I671" s="239"/>
      <c r="J671" s="235"/>
      <c r="K671" s="235"/>
      <c r="L671" s="240"/>
      <c r="M671" s="241"/>
      <c r="N671" s="242"/>
      <c r="O671" s="242"/>
      <c r="P671" s="242"/>
      <c r="Q671" s="242"/>
      <c r="R671" s="242"/>
      <c r="S671" s="242"/>
      <c r="T671" s="243"/>
      <c r="AT671" s="244" t="s">
        <v>169</v>
      </c>
      <c r="AU671" s="244" t="s">
        <v>88</v>
      </c>
      <c r="AV671" s="14" t="s">
        <v>88</v>
      </c>
      <c r="AW671" s="14" t="s">
        <v>30</v>
      </c>
      <c r="AX671" s="14" t="s">
        <v>75</v>
      </c>
      <c r="AY671" s="244" t="s">
        <v>159</v>
      </c>
    </row>
    <row r="672" spans="1:65" s="13" customFormat="1" ht="11.25">
      <c r="B672" s="223"/>
      <c r="C672" s="224"/>
      <c r="D672" s="225" t="s">
        <v>169</v>
      </c>
      <c r="E672" s="226" t="s">
        <v>1</v>
      </c>
      <c r="F672" s="227" t="s">
        <v>249</v>
      </c>
      <c r="G672" s="224"/>
      <c r="H672" s="226" t="s">
        <v>1</v>
      </c>
      <c r="I672" s="228"/>
      <c r="J672" s="224"/>
      <c r="K672" s="224"/>
      <c r="L672" s="229"/>
      <c r="M672" s="230"/>
      <c r="N672" s="231"/>
      <c r="O672" s="231"/>
      <c r="P672" s="231"/>
      <c r="Q672" s="231"/>
      <c r="R672" s="231"/>
      <c r="S672" s="231"/>
      <c r="T672" s="232"/>
      <c r="AT672" s="233" t="s">
        <v>169</v>
      </c>
      <c r="AU672" s="233" t="s">
        <v>88</v>
      </c>
      <c r="AV672" s="13" t="s">
        <v>82</v>
      </c>
      <c r="AW672" s="13" t="s">
        <v>30</v>
      </c>
      <c r="AX672" s="13" t="s">
        <v>75</v>
      </c>
      <c r="AY672" s="233" t="s">
        <v>159</v>
      </c>
    </row>
    <row r="673" spans="1:65" s="14" customFormat="1" ht="11.25">
      <c r="B673" s="234"/>
      <c r="C673" s="235"/>
      <c r="D673" s="225" t="s">
        <v>169</v>
      </c>
      <c r="E673" s="236" t="s">
        <v>1</v>
      </c>
      <c r="F673" s="237" t="s">
        <v>250</v>
      </c>
      <c r="G673" s="235"/>
      <c r="H673" s="238">
        <v>21.597999999999999</v>
      </c>
      <c r="I673" s="239"/>
      <c r="J673" s="235"/>
      <c r="K673" s="235"/>
      <c r="L673" s="240"/>
      <c r="M673" s="241"/>
      <c r="N673" s="242"/>
      <c r="O673" s="242"/>
      <c r="P673" s="242"/>
      <c r="Q673" s="242"/>
      <c r="R673" s="242"/>
      <c r="S673" s="242"/>
      <c r="T673" s="243"/>
      <c r="AT673" s="244" t="s">
        <v>169</v>
      </c>
      <c r="AU673" s="244" t="s">
        <v>88</v>
      </c>
      <c r="AV673" s="14" t="s">
        <v>88</v>
      </c>
      <c r="AW673" s="14" t="s">
        <v>30</v>
      </c>
      <c r="AX673" s="14" t="s">
        <v>75</v>
      </c>
      <c r="AY673" s="244" t="s">
        <v>159</v>
      </c>
    </row>
    <row r="674" spans="1:65" s="15" customFormat="1" ht="11.25">
      <c r="B674" s="245"/>
      <c r="C674" s="246"/>
      <c r="D674" s="225" t="s">
        <v>169</v>
      </c>
      <c r="E674" s="247" t="s">
        <v>1</v>
      </c>
      <c r="F674" s="248" t="s">
        <v>179</v>
      </c>
      <c r="G674" s="246"/>
      <c r="H674" s="249">
        <v>69.045000000000002</v>
      </c>
      <c r="I674" s="250"/>
      <c r="J674" s="246"/>
      <c r="K674" s="246"/>
      <c r="L674" s="251"/>
      <c r="M674" s="252"/>
      <c r="N674" s="253"/>
      <c r="O674" s="253"/>
      <c r="P674" s="253"/>
      <c r="Q674" s="253"/>
      <c r="R674" s="253"/>
      <c r="S674" s="253"/>
      <c r="T674" s="254"/>
      <c r="AT674" s="255" t="s">
        <v>169</v>
      </c>
      <c r="AU674" s="255" t="s">
        <v>88</v>
      </c>
      <c r="AV674" s="15" t="s">
        <v>167</v>
      </c>
      <c r="AW674" s="15" t="s">
        <v>30</v>
      </c>
      <c r="AX674" s="15" t="s">
        <v>82</v>
      </c>
      <c r="AY674" s="255" t="s">
        <v>159</v>
      </c>
    </row>
    <row r="675" spans="1:65" s="2" customFormat="1" ht="14.45" customHeight="1">
      <c r="A675" s="35"/>
      <c r="B675" s="36"/>
      <c r="C675" s="210" t="s">
        <v>921</v>
      </c>
      <c r="D675" s="210" t="s">
        <v>163</v>
      </c>
      <c r="E675" s="211" t="s">
        <v>922</v>
      </c>
      <c r="F675" s="212" t="s">
        <v>923</v>
      </c>
      <c r="G675" s="213" t="s">
        <v>166</v>
      </c>
      <c r="H675" s="214">
        <v>69.045000000000002</v>
      </c>
      <c r="I675" s="215"/>
      <c r="J675" s="216">
        <f>ROUND(I675*H675,2)</f>
        <v>0</v>
      </c>
      <c r="K675" s="217"/>
      <c r="L675" s="38"/>
      <c r="M675" s="218" t="s">
        <v>1</v>
      </c>
      <c r="N675" s="219" t="s">
        <v>41</v>
      </c>
      <c r="O675" s="72"/>
      <c r="P675" s="220">
        <f>O675*H675</f>
        <v>0</v>
      </c>
      <c r="Q675" s="220">
        <v>1.0000000000000001E-5</v>
      </c>
      <c r="R675" s="220">
        <f>Q675*H675</f>
        <v>6.9045000000000011E-4</v>
      </c>
      <c r="S675" s="220">
        <v>0</v>
      </c>
      <c r="T675" s="221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22" t="s">
        <v>315</v>
      </c>
      <c r="AT675" s="222" t="s">
        <v>163</v>
      </c>
      <c r="AU675" s="222" t="s">
        <v>88</v>
      </c>
      <c r="AY675" s="17" t="s">
        <v>159</v>
      </c>
      <c r="BE675" s="118">
        <f>IF(N675="základní",J675,0)</f>
        <v>0</v>
      </c>
      <c r="BF675" s="118">
        <f>IF(N675="snížená",J675,0)</f>
        <v>0</v>
      </c>
      <c r="BG675" s="118">
        <f>IF(N675="zákl. přenesená",J675,0)</f>
        <v>0</v>
      </c>
      <c r="BH675" s="118">
        <f>IF(N675="sníž. přenesená",J675,0)</f>
        <v>0</v>
      </c>
      <c r="BI675" s="118">
        <f>IF(N675="nulová",J675,0)</f>
        <v>0</v>
      </c>
      <c r="BJ675" s="17" t="s">
        <v>88</v>
      </c>
      <c r="BK675" s="118">
        <f>ROUND(I675*H675,2)</f>
        <v>0</v>
      </c>
      <c r="BL675" s="17" t="s">
        <v>315</v>
      </c>
      <c r="BM675" s="222" t="s">
        <v>924</v>
      </c>
    </row>
    <row r="676" spans="1:65" s="13" customFormat="1" ht="11.25">
      <c r="B676" s="223"/>
      <c r="C676" s="224"/>
      <c r="D676" s="225" t="s">
        <v>169</v>
      </c>
      <c r="E676" s="226" t="s">
        <v>1</v>
      </c>
      <c r="F676" s="227" t="s">
        <v>245</v>
      </c>
      <c r="G676" s="224"/>
      <c r="H676" s="226" t="s">
        <v>1</v>
      </c>
      <c r="I676" s="228"/>
      <c r="J676" s="224"/>
      <c r="K676" s="224"/>
      <c r="L676" s="229"/>
      <c r="M676" s="230"/>
      <c r="N676" s="231"/>
      <c r="O676" s="231"/>
      <c r="P676" s="231"/>
      <c r="Q676" s="231"/>
      <c r="R676" s="231"/>
      <c r="S676" s="231"/>
      <c r="T676" s="232"/>
      <c r="AT676" s="233" t="s">
        <v>169</v>
      </c>
      <c r="AU676" s="233" t="s">
        <v>88</v>
      </c>
      <c r="AV676" s="13" t="s">
        <v>82</v>
      </c>
      <c r="AW676" s="13" t="s">
        <v>30</v>
      </c>
      <c r="AX676" s="13" t="s">
        <v>75</v>
      </c>
      <c r="AY676" s="233" t="s">
        <v>159</v>
      </c>
    </row>
    <row r="677" spans="1:65" s="14" customFormat="1" ht="11.25">
      <c r="B677" s="234"/>
      <c r="C677" s="235"/>
      <c r="D677" s="225" t="s">
        <v>169</v>
      </c>
      <c r="E677" s="236" t="s">
        <v>1</v>
      </c>
      <c r="F677" s="237" t="s">
        <v>246</v>
      </c>
      <c r="G677" s="235"/>
      <c r="H677" s="238">
        <v>29.021000000000001</v>
      </c>
      <c r="I677" s="239"/>
      <c r="J677" s="235"/>
      <c r="K677" s="235"/>
      <c r="L677" s="240"/>
      <c r="M677" s="241"/>
      <c r="N677" s="242"/>
      <c r="O677" s="242"/>
      <c r="P677" s="242"/>
      <c r="Q677" s="242"/>
      <c r="R677" s="242"/>
      <c r="S677" s="242"/>
      <c r="T677" s="243"/>
      <c r="AT677" s="244" t="s">
        <v>169</v>
      </c>
      <c r="AU677" s="244" t="s">
        <v>88</v>
      </c>
      <c r="AV677" s="14" t="s">
        <v>88</v>
      </c>
      <c r="AW677" s="14" t="s">
        <v>30</v>
      </c>
      <c r="AX677" s="14" t="s">
        <v>75</v>
      </c>
      <c r="AY677" s="244" t="s">
        <v>159</v>
      </c>
    </row>
    <row r="678" spans="1:65" s="13" customFormat="1" ht="11.25">
      <c r="B678" s="223"/>
      <c r="C678" s="224"/>
      <c r="D678" s="225" t="s">
        <v>169</v>
      </c>
      <c r="E678" s="226" t="s">
        <v>1</v>
      </c>
      <c r="F678" s="227" t="s">
        <v>251</v>
      </c>
      <c r="G678" s="224"/>
      <c r="H678" s="226" t="s">
        <v>1</v>
      </c>
      <c r="I678" s="228"/>
      <c r="J678" s="224"/>
      <c r="K678" s="224"/>
      <c r="L678" s="229"/>
      <c r="M678" s="230"/>
      <c r="N678" s="231"/>
      <c r="O678" s="231"/>
      <c r="P678" s="231"/>
      <c r="Q678" s="231"/>
      <c r="R678" s="231"/>
      <c r="S678" s="231"/>
      <c r="T678" s="232"/>
      <c r="AT678" s="233" t="s">
        <v>169</v>
      </c>
      <c r="AU678" s="233" t="s">
        <v>88</v>
      </c>
      <c r="AV678" s="13" t="s">
        <v>82</v>
      </c>
      <c r="AW678" s="13" t="s">
        <v>30</v>
      </c>
      <c r="AX678" s="13" t="s">
        <v>75</v>
      </c>
      <c r="AY678" s="233" t="s">
        <v>159</v>
      </c>
    </row>
    <row r="679" spans="1:65" s="14" customFormat="1" ht="11.25">
      <c r="B679" s="234"/>
      <c r="C679" s="235"/>
      <c r="D679" s="225" t="s">
        <v>169</v>
      </c>
      <c r="E679" s="236" t="s">
        <v>1</v>
      </c>
      <c r="F679" s="237" t="s">
        <v>909</v>
      </c>
      <c r="G679" s="235"/>
      <c r="H679" s="238">
        <v>18.425999999999998</v>
      </c>
      <c r="I679" s="239"/>
      <c r="J679" s="235"/>
      <c r="K679" s="235"/>
      <c r="L679" s="240"/>
      <c r="M679" s="241"/>
      <c r="N679" s="242"/>
      <c r="O679" s="242"/>
      <c r="P679" s="242"/>
      <c r="Q679" s="242"/>
      <c r="R679" s="242"/>
      <c r="S679" s="242"/>
      <c r="T679" s="243"/>
      <c r="AT679" s="244" t="s">
        <v>169</v>
      </c>
      <c r="AU679" s="244" t="s">
        <v>88</v>
      </c>
      <c r="AV679" s="14" t="s">
        <v>88</v>
      </c>
      <c r="AW679" s="14" t="s">
        <v>30</v>
      </c>
      <c r="AX679" s="14" t="s">
        <v>75</v>
      </c>
      <c r="AY679" s="244" t="s">
        <v>159</v>
      </c>
    </row>
    <row r="680" spans="1:65" s="13" customFormat="1" ht="11.25">
      <c r="B680" s="223"/>
      <c r="C680" s="224"/>
      <c r="D680" s="225" t="s">
        <v>169</v>
      </c>
      <c r="E680" s="226" t="s">
        <v>1</v>
      </c>
      <c r="F680" s="227" t="s">
        <v>249</v>
      </c>
      <c r="G680" s="224"/>
      <c r="H680" s="226" t="s">
        <v>1</v>
      </c>
      <c r="I680" s="228"/>
      <c r="J680" s="224"/>
      <c r="K680" s="224"/>
      <c r="L680" s="229"/>
      <c r="M680" s="230"/>
      <c r="N680" s="231"/>
      <c r="O680" s="231"/>
      <c r="P680" s="231"/>
      <c r="Q680" s="231"/>
      <c r="R680" s="231"/>
      <c r="S680" s="231"/>
      <c r="T680" s="232"/>
      <c r="AT680" s="233" t="s">
        <v>169</v>
      </c>
      <c r="AU680" s="233" t="s">
        <v>88</v>
      </c>
      <c r="AV680" s="13" t="s">
        <v>82</v>
      </c>
      <c r="AW680" s="13" t="s">
        <v>30</v>
      </c>
      <c r="AX680" s="13" t="s">
        <v>75</v>
      </c>
      <c r="AY680" s="233" t="s">
        <v>159</v>
      </c>
    </row>
    <row r="681" spans="1:65" s="14" customFormat="1" ht="11.25">
      <c r="B681" s="234"/>
      <c r="C681" s="235"/>
      <c r="D681" s="225" t="s">
        <v>169</v>
      </c>
      <c r="E681" s="236" t="s">
        <v>1</v>
      </c>
      <c r="F681" s="237" t="s">
        <v>250</v>
      </c>
      <c r="G681" s="235"/>
      <c r="H681" s="238">
        <v>21.597999999999999</v>
      </c>
      <c r="I681" s="239"/>
      <c r="J681" s="235"/>
      <c r="K681" s="235"/>
      <c r="L681" s="240"/>
      <c r="M681" s="241"/>
      <c r="N681" s="242"/>
      <c r="O681" s="242"/>
      <c r="P681" s="242"/>
      <c r="Q681" s="242"/>
      <c r="R681" s="242"/>
      <c r="S681" s="242"/>
      <c r="T681" s="243"/>
      <c r="AT681" s="244" t="s">
        <v>169</v>
      </c>
      <c r="AU681" s="244" t="s">
        <v>88</v>
      </c>
      <c r="AV681" s="14" t="s">
        <v>88</v>
      </c>
      <c r="AW681" s="14" t="s">
        <v>30</v>
      </c>
      <c r="AX681" s="14" t="s">
        <v>75</v>
      </c>
      <c r="AY681" s="244" t="s">
        <v>159</v>
      </c>
    </row>
    <row r="682" spans="1:65" s="15" customFormat="1" ht="11.25">
      <c r="B682" s="245"/>
      <c r="C682" s="246"/>
      <c r="D682" s="225" t="s">
        <v>169</v>
      </c>
      <c r="E682" s="247" t="s">
        <v>1</v>
      </c>
      <c r="F682" s="248" t="s">
        <v>179</v>
      </c>
      <c r="G682" s="246"/>
      <c r="H682" s="249">
        <v>69.045000000000002</v>
      </c>
      <c r="I682" s="250"/>
      <c r="J682" s="246"/>
      <c r="K682" s="246"/>
      <c r="L682" s="251"/>
      <c r="M682" s="252"/>
      <c r="N682" s="253"/>
      <c r="O682" s="253"/>
      <c r="P682" s="253"/>
      <c r="Q682" s="253"/>
      <c r="R682" s="253"/>
      <c r="S682" s="253"/>
      <c r="T682" s="254"/>
      <c r="AT682" s="255" t="s">
        <v>169</v>
      </c>
      <c r="AU682" s="255" t="s">
        <v>88</v>
      </c>
      <c r="AV682" s="15" t="s">
        <v>167</v>
      </c>
      <c r="AW682" s="15" t="s">
        <v>30</v>
      </c>
      <c r="AX682" s="15" t="s">
        <v>82</v>
      </c>
      <c r="AY682" s="255" t="s">
        <v>159</v>
      </c>
    </row>
    <row r="683" spans="1:65" s="2" customFormat="1" ht="14.45" customHeight="1">
      <c r="A683" s="35"/>
      <c r="B683" s="36"/>
      <c r="C683" s="210" t="s">
        <v>575</v>
      </c>
      <c r="D683" s="210" t="s">
        <v>163</v>
      </c>
      <c r="E683" s="211" t="s">
        <v>925</v>
      </c>
      <c r="F683" s="212" t="s">
        <v>926</v>
      </c>
      <c r="G683" s="213" t="s">
        <v>166</v>
      </c>
      <c r="H683" s="214">
        <v>69.045000000000002</v>
      </c>
      <c r="I683" s="215"/>
      <c r="J683" s="216">
        <f>ROUND(I683*H683,2)</f>
        <v>0</v>
      </c>
      <c r="K683" s="217"/>
      <c r="L683" s="38"/>
      <c r="M683" s="218" t="s">
        <v>1</v>
      </c>
      <c r="N683" s="219" t="s">
        <v>41</v>
      </c>
      <c r="O683" s="72"/>
      <c r="P683" s="220">
        <f>O683*H683</f>
        <v>0</v>
      </c>
      <c r="Q683" s="220">
        <v>0</v>
      </c>
      <c r="R683" s="220">
        <f>Q683*H683</f>
        <v>0</v>
      </c>
      <c r="S683" s="220">
        <v>0</v>
      </c>
      <c r="T683" s="221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22" t="s">
        <v>315</v>
      </c>
      <c r="AT683" s="222" t="s">
        <v>163</v>
      </c>
      <c r="AU683" s="222" t="s">
        <v>88</v>
      </c>
      <c r="AY683" s="17" t="s">
        <v>159</v>
      </c>
      <c r="BE683" s="118">
        <f>IF(N683="základní",J683,0)</f>
        <v>0</v>
      </c>
      <c r="BF683" s="118">
        <f>IF(N683="snížená",J683,0)</f>
        <v>0</v>
      </c>
      <c r="BG683" s="118">
        <f>IF(N683="zákl. přenesená",J683,0)</f>
        <v>0</v>
      </c>
      <c r="BH683" s="118">
        <f>IF(N683="sníž. přenesená",J683,0)</f>
        <v>0</v>
      </c>
      <c r="BI683" s="118">
        <f>IF(N683="nulová",J683,0)</f>
        <v>0</v>
      </c>
      <c r="BJ683" s="17" t="s">
        <v>88</v>
      </c>
      <c r="BK683" s="118">
        <f>ROUND(I683*H683,2)</f>
        <v>0</v>
      </c>
      <c r="BL683" s="17" t="s">
        <v>315</v>
      </c>
      <c r="BM683" s="222" t="s">
        <v>927</v>
      </c>
    </row>
    <row r="684" spans="1:65" s="13" customFormat="1" ht="11.25">
      <c r="B684" s="223"/>
      <c r="C684" s="224"/>
      <c r="D684" s="225" t="s">
        <v>169</v>
      </c>
      <c r="E684" s="226" t="s">
        <v>1</v>
      </c>
      <c r="F684" s="227" t="s">
        <v>245</v>
      </c>
      <c r="G684" s="224"/>
      <c r="H684" s="226" t="s">
        <v>1</v>
      </c>
      <c r="I684" s="228"/>
      <c r="J684" s="224"/>
      <c r="K684" s="224"/>
      <c r="L684" s="229"/>
      <c r="M684" s="230"/>
      <c r="N684" s="231"/>
      <c r="O684" s="231"/>
      <c r="P684" s="231"/>
      <c r="Q684" s="231"/>
      <c r="R684" s="231"/>
      <c r="S684" s="231"/>
      <c r="T684" s="232"/>
      <c r="AT684" s="233" t="s">
        <v>169</v>
      </c>
      <c r="AU684" s="233" t="s">
        <v>88</v>
      </c>
      <c r="AV684" s="13" t="s">
        <v>82</v>
      </c>
      <c r="AW684" s="13" t="s">
        <v>30</v>
      </c>
      <c r="AX684" s="13" t="s">
        <v>75</v>
      </c>
      <c r="AY684" s="233" t="s">
        <v>159</v>
      </c>
    </row>
    <row r="685" spans="1:65" s="14" customFormat="1" ht="11.25">
      <c r="B685" s="234"/>
      <c r="C685" s="235"/>
      <c r="D685" s="225" t="s">
        <v>169</v>
      </c>
      <c r="E685" s="236" t="s">
        <v>1</v>
      </c>
      <c r="F685" s="237" t="s">
        <v>246</v>
      </c>
      <c r="G685" s="235"/>
      <c r="H685" s="238">
        <v>29.021000000000001</v>
      </c>
      <c r="I685" s="239"/>
      <c r="J685" s="235"/>
      <c r="K685" s="235"/>
      <c r="L685" s="240"/>
      <c r="M685" s="241"/>
      <c r="N685" s="242"/>
      <c r="O685" s="242"/>
      <c r="P685" s="242"/>
      <c r="Q685" s="242"/>
      <c r="R685" s="242"/>
      <c r="S685" s="242"/>
      <c r="T685" s="243"/>
      <c r="AT685" s="244" t="s">
        <v>169</v>
      </c>
      <c r="AU685" s="244" t="s">
        <v>88</v>
      </c>
      <c r="AV685" s="14" t="s">
        <v>88</v>
      </c>
      <c r="AW685" s="14" t="s">
        <v>30</v>
      </c>
      <c r="AX685" s="14" t="s">
        <v>75</v>
      </c>
      <c r="AY685" s="244" t="s">
        <v>159</v>
      </c>
    </row>
    <row r="686" spans="1:65" s="13" customFormat="1" ht="11.25">
      <c r="B686" s="223"/>
      <c r="C686" s="224"/>
      <c r="D686" s="225" t="s">
        <v>169</v>
      </c>
      <c r="E686" s="226" t="s">
        <v>1</v>
      </c>
      <c r="F686" s="227" t="s">
        <v>251</v>
      </c>
      <c r="G686" s="224"/>
      <c r="H686" s="226" t="s">
        <v>1</v>
      </c>
      <c r="I686" s="228"/>
      <c r="J686" s="224"/>
      <c r="K686" s="224"/>
      <c r="L686" s="229"/>
      <c r="M686" s="230"/>
      <c r="N686" s="231"/>
      <c r="O686" s="231"/>
      <c r="P686" s="231"/>
      <c r="Q686" s="231"/>
      <c r="R686" s="231"/>
      <c r="S686" s="231"/>
      <c r="T686" s="232"/>
      <c r="AT686" s="233" t="s">
        <v>169</v>
      </c>
      <c r="AU686" s="233" t="s">
        <v>88</v>
      </c>
      <c r="AV686" s="13" t="s">
        <v>82</v>
      </c>
      <c r="AW686" s="13" t="s">
        <v>30</v>
      </c>
      <c r="AX686" s="13" t="s">
        <v>75</v>
      </c>
      <c r="AY686" s="233" t="s">
        <v>159</v>
      </c>
    </row>
    <row r="687" spans="1:65" s="14" customFormat="1" ht="11.25">
      <c r="B687" s="234"/>
      <c r="C687" s="235"/>
      <c r="D687" s="225" t="s">
        <v>169</v>
      </c>
      <c r="E687" s="236" t="s">
        <v>1</v>
      </c>
      <c r="F687" s="237" t="s">
        <v>909</v>
      </c>
      <c r="G687" s="235"/>
      <c r="H687" s="238">
        <v>18.425999999999998</v>
      </c>
      <c r="I687" s="239"/>
      <c r="J687" s="235"/>
      <c r="K687" s="235"/>
      <c r="L687" s="240"/>
      <c r="M687" s="241"/>
      <c r="N687" s="242"/>
      <c r="O687" s="242"/>
      <c r="P687" s="242"/>
      <c r="Q687" s="242"/>
      <c r="R687" s="242"/>
      <c r="S687" s="242"/>
      <c r="T687" s="243"/>
      <c r="AT687" s="244" t="s">
        <v>169</v>
      </c>
      <c r="AU687" s="244" t="s">
        <v>88</v>
      </c>
      <c r="AV687" s="14" t="s">
        <v>88</v>
      </c>
      <c r="AW687" s="14" t="s">
        <v>30</v>
      </c>
      <c r="AX687" s="14" t="s">
        <v>75</v>
      </c>
      <c r="AY687" s="244" t="s">
        <v>159</v>
      </c>
    </row>
    <row r="688" spans="1:65" s="13" customFormat="1" ht="11.25">
      <c r="B688" s="223"/>
      <c r="C688" s="224"/>
      <c r="D688" s="225" t="s">
        <v>169</v>
      </c>
      <c r="E688" s="226" t="s">
        <v>1</v>
      </c>
      <c r="F688" s="227" t="s">
        <v>249</v>
      </c>
      <c r="G688" s="224"/>
      <c r="H688" s="226" t="s">
        <v>1</v>
      </c>
      <c r="I688" s="228"/>
      <c r="J688" s="224"/>
      <c r="K688" s="224"/>
      <c r="L688" s="229"/>
      <c r="M688" s="230"/>
      <c r="N688" s="231"/>
      <c r="O688" s="231"/>
      <c r="P688" s="231"/>
      <c r="Q688" s="231"/>
      <c r="R688" s="231"/>
      <c r="S688" s="231"/>
      <c r="T688" s="232"/>
      <c r="AT688" s="233" t="s">
        <v>169</v>
      </c>
      <c r="AU688" s="233" t="s">
        <v>88</v>
      </c>
      <c r="AV688" s="13" t="s">
        <v>82</v>
      </c>
      <c r="AW688" s="13" t="s">
        <v>30</v>
      </c>
      <c r="AX688" s="13" t="s">
        <v>75</v>
      </c>
      <c r="AY688" s="233" t="s">
        <v>159</v>
      </c>
    </row>
    <row r="689" spans="1:65" s="14" customFormat="1" ht="11.25">
      <c r="B689" s="234"/>
      <c r="C689" s="235"/>
      <c r="D689" s="225" t="s">
        <v>169</v>
      </c>
      <c r="E689" s="236" t="s">
        <v>1</v>
      </c>
      <c r="F689" s="237" t="s">
        <v>250</v>
      </c>
      <c r="G689" s="235"/>
      <c r="H689" s="238">
        <v>21.597999999999999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AT689" s="244" t="s">
        <v>169</v>
      </c>
      <c r="AU689" s="244" t="s">
        <v>88</v>
      </c>
      <c r="AV689" s="14" t="s">
        <v>88</v>
      </c>
      <c r="AW689" s="14" t="s">
        <v>30</v>
      </c>
      <c r="AX689" s="14" t="s">
        <v>75</v>
      </c>
      <c r="AY689" s="244" t="s">
        <v>159</v>
      </c>
    </row>
    <row r="690" spans="1:65" s="15" customFormat="1" ht="11.25">
      <c r="B690" s="245"/>
      <c r="C690" s="246"/>
      <c r="D690" s="225" t="s">
        <v>169</v>
      </c>
      <c r="E690" s="247" t="s">
        <v>1</v>
      </c>
      <c r="F690" s="248" t="s">
        <v>179</v>
      </c>
      <c r="G690" s="246"/>
      <c r="H690" s="249">
        <v>69.045000000000002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AT690" s="255" t="s">
        <v>169</v>
      </c>
      <c r="AU690" s="255" t="s">
        <v>88</v>
      </c>
      <c r="AV690" s="15" t="s">
        <v>167</v>
      </c>
      <c r="AW690" s="15" t="s">
        <v>30</v>
      </c>
      <c r="AX690" s="15" t="s">
        <v>82</v>
      </c>
      <c r="AY690" s="255" t="s">
        <v>159</v>
      </c>
    </row>
    <row r="691" spans="1:65" s="2" customFormat="1" ht="24.2" customHeight="1">
      <c r="A691" s="35"/>
      <c r="B691" s="36"/>
      <c r="C691" s="210" t="s">
        <v>291</v>
      </c>
      <c r="D691" s="210" t="s">
        <v>163</v>
      </c>
      <c r="E691" s="211" t="s">
        <v>928</v>
      </c>
      <c r="F691" s="212" t="s">
        <v>929</v>
      </c>
      <c r="G691" s="213" t="s">
        <v>305</v>
      </c>
      <c r="H691" s="214">
        <v>1.2470000000000001</v>
      </c>
      <c r="I691" s="215"/>
      <c r="J691" s="216">
        <f>ROUND(I691*H691,2)</f>
        <v>0</v>
      </c>
      <c r="K691" s="217"/>
      <c r="L691" s="38"/>
      <c r="M691" s="218" t="s">
        <v>1</v>
      </c>
      <c r="N691" s="219" t="s">
        <v>41</v>
      </c>
      <c r="O691" s="72"/>
      <c r="P691" s="220">
        <f>O691*H691</f>
        <v>0</v>
      </c>
      <c r="Q691" s="220">
        <v>0</v>
      </c>
      <c r="R691" s="220">
        <f>Q691*H691</f>
        <v>0</v>
      </c>
      <c r="S691" s="220">
        <v>0</v>
      </c>
      <c r="T691" s="221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222" t="s">
        <v>315</v>
      </c>
      <c r="AT691" s="222" t="s">
        <v>163</v>
      </c>
      <c r="AU691" s="222" t="s">
        <v>88</v>
      </c>
      <c r="AY691" s="17" t="s">
        <v>159</v>
      </c>
      <c r="BE691" s="118">
        <f>IF(N691="základní",J691,0)</f>
        <v>0</v>
      </c>
      <c r="BF691" s="118">
        <f>IF(N691="snížená",J691,0)</f>
        <v>0</v>
      </c>
      <c r="BG691" s="118">
        <f>IF(N691="zákl. přenesená",J691,0)</f>
        <v>0</v>
      </c>
      <c r="BH691" s="118">
        <f>IF(N691="sníž. přenesená",J691,0)</f>
        <v>0</v>
      </c>
      <c r="BI691" s="118">
        <f>IF(N691="nulová",J691,0)</f>
        <v>0</v>
      </c>
      <c r="BJ691" s="17" t="s">
        <v>88</v>
      </c>
      <c r="BK691" s="118">
        <f>ROUND(I691*H691,2)</f>
        <v>0</v>
      </c>
      <c r="BL691" s="17" t="s">
        <v>315</v>
      </c>
      <c r="BM691" s="222" t="s">
        <v>930</v>
      </c>
    </row>
    <row r="692" spans="1:65" s="2" customFormat="1" ht="24.2" customHeight="1">
      <c r="A692" s="35"/>
      <c r="B692" s="36"/>
      <c r="C692" s="210" t="s">
        <v>234</v>
      </c>
      <c r="D692" s="210" t="s">
        <v>163</v>
      </c>
      <c r="E692" s="211" t="s">
        <v>931</v>
      </c>
      <c r="F692" s="212" t="s">
        <v>932</v>
      </c>
      <c r="G692" s="213" t="s">
        <v>305</v>
      </c>
      <c r="H692" s="214">
        <v>1.2470000000000001</v>
      </c>
      <c r="I692" s="215"/>
      <c r="J692" s="216">
        <f>ROUND(I692*H692,2)</f>
        <v>0</v>
      </c>
      <c r="K692" s="217"/>
      <c r="L692" s="38"/>
      <c r="M692" s="218" t="s">
        <v>1</v>
      </c>
      <c r="N692" s="219" t="s">
        <v>41</v>
      </c>
      <c r="O692" s="72"/>
      <c r="P692" s="220">
        <f>O692*H692</f>
        <v>0</v>
      </c>
      <c r="Q692" s="220">
        <v>0</v>
      </c>
      <c r="R692" s="220">
        <f>Q692*H692</f>
        <v>0</v>
      </c>
      <c r="S692" s="220">
        <v>0</v>
      </c>
      <c r="T692" s="221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222" t="s">
        <v>315</v>
      </c>
      <c r="AT692" s="222" t="s">
        <v>163</v>
      </c>
      <c r="AU692" s="222" t="s">
        <v>88</v>
      </c>
      <c r="AY692" s="17" t="s">
        <v>159</v>
      </c>
      <c r="BE692" s="118">
        <f>IF(N692="základní",J692,0)</f>
        <v>0</v>
      </c>
      <c r="BF692" s="118">
        <f>IF(N692="snížená",J692,0)</f>
        <v>0</v>
      </c>
      <c r="BG692" s="118">
        <f>IF(N692="zákl. přenesená",J692,0)</f>
        <v>0</v>
      </c>
      <c r="BH692" s="118">
        <f>IF(N692="sníž. přenesená",J692,0)</f>
        <v>0</v>
      </c>
      <c r="BI692" s="118">
        <f>IF(N692="nulová",J692,0)</f>
        <v>0</v>
      </c>
      <c r="BJ692" s="17" t="s">
        <v>88</v>
      </c>
      <c r="BK692" s="118">
        <f>ROUND(I692*H692,2)</f>
        <v>0</v>
      </c>
      <c r="BL692" s="17" t="s">
        <v>315</v>
      </c>
      <c r="BM692" s="222" t="s">
        <v>933</v>
      </c>
    </row>
    <row r="693" spans="1:65" s="2" customFormat="1" ht="24.2" customHeight="1">
      <c r="A693" s="35"/>
      <c r="B693" s="36"/>
      <c r="C693" s="210" t="s">
        <v>586</v>
      </c>
      <c r="D693" s="210" t="s">
        <v>163</v>
      </c>
      <c r="E693" s="211" t="s">
        <v>934</v>
      </c>
      <c r="F693" s="212" t="s">
        <v>935</v>
      </c>
      <c r="G693" s="213" t="s">
        <v>305</v>
      </c>
      <c r="H693" s="214">
        <v>1.2470000000000001</v>
      </c>
      <c r="I693" s="215"/>
      <c r="J693" s="216">
        <f>ROUND(I693*H693,2)</f>
        <v>0</v>
      </c>
      <c r="K693" s="217"/>
      <c r="L693" s="38"/>
      <c r="M693" s="218" t="s">
        <v>1</v>
      </c>
      <c r="N693" s="219" t="s">
        <v>41</v>
      </c>
      <c r="O693" s="72"/>
      <c r="P693" s="220">
        <f>O693*H693</f>
        <v>0</v>
      </c>
      <c r="Q693" s="220">
        <v>0</v>
      </c>
      <c r="R693" s="220">
        <f>Q693*H693</f>
        <v>0</v>
      </c>
      <c r="S693" s="220">
        <v>0</v>
      </c>
      <c r="T693" s="221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22" t="s">
        <v>315</v>
      </c>
      <c r="AT693" s="222" t="s">
        <v>163</v>
      </c>
      <c r="AU693" s="222" t="s">
        <v>88</v>
      </c>
      <c r="AY693" s="17" t="s">
        <v>159</v>
      </c>
      <c r="BE693" s="118">
        <f>IF(N693="základní",J693,0)</f>
        <v>0</v>
      </c>
      <c r="BF693" s="118">
        <f>IF(N693="snížená",J693,0)</f>
        <v>0</v>
      </c>
      <c r="BG693" s="118">
        <f>IF(N693="zákl. přenesená",J693,0)</f>
        <v>0</v>
      </c>
      <c r="BH693" s="118">
        <f>IF(N693="sníž. přenesená",J693,0)</f>
        <v>0</v>
      </c>
      <c r="BI693" s="118">
        <f>IF(N693="nulová",J693,0)</f>
        <v>0</v>
      </c>
      <c r="BJ693" s="17" t="s">
        <v>88</v>
      </c>
      <c r="BK693" s="118">
        <f>ROUND(I693*H693,2)</f>
        <v>0</v>
      </c>
      <c r="BL693" s="17" t="s">
        <v>315</v>
      </c>
      <c r="BM693" s="222" t="s">
        <v>936</v>
      </c>
    </row>
    <row r="694" spans="1:65" s="12" customFormat="1" ht="22.9" customHeight="1">
      <c r="B694" s="194"/>
      <c r="C694" s="195"/>
      <c r="D694" s="196" t="s">
        <v>74</v>
      </c>
      <c r="E694" s="208" t="s">
        <v>937</v>
      </c>
      <c r="F694" s="208" t="s">
        <v>938</v>
      </c>
      <c r="G694" s="195"/>
      <c r="H694" s="195"/>
      <c r="I694" s="198"/>
      <c r="J694" s="209">
        <f>BK694</f>
        <v>0</v>
      </c>
      <c r="K694" s="195"/>
      <c r="L694" s="200"/>
      <c r="M694" s="201"/>
      <c r="N694" s="202"/>
      <c r="O694" s="202"/>
      <c r="P694" s="203">
        <f>SUM(P695:P801)</f>
        <v>0</v>
      </c>
      <c r="Q694" s="202"/>
      <c r="R694" s="203">
        <f>SUM(R695:R801)</f>
        <v>0.51351869000000006</v>
      </c>
      <c r="S694" s="202"/>
      <c r="T694" s="204">
        <f>SUM(T695:T801)</f>
        <v>0.10845329999999999</v>
      </c>
      <c r="AR694" s="205" t="s">
        <v>88</v>
      </c>
      <c r="AT694" s="206" t="s">
        <v>74</v>
      </c>
      <c r="AU694" s="206" t="s">
        <v>82</v>
      </c>
      <c r="AY694" s="205" t="s">
        <v>159</v>
      </c>
      <c r="BK694" s="207">
        <f>SUM(BK695:BK801)</f>
        <v>0</v>
      </c>
    </row>
    <row r="695" spans="1:65" s="2" customFormat="1" ht="14.45" customHeight="1">
      <c r="A695" s="35"/>
      <c r="B695" s="36"/>
      <c r="C695" s="210" t="s">
        <v>939</v>
      </c>
      <c r="D695" s="210" t="s">
        <v>163</v>
      </c>
      <c r="E695" s="211" t="s">
        <v>940</v>
      </c>
      <c r="F695" s="212" t="s">
        <v>941</v>
      </c>
      <c r="G695" s="213" t="s">
        <v>166</v>
      </c>
      <c r="H695" s="214">
        <v>23.067</v>
      </c>
      <c r="I695" s="215"/>
      <c r="J695" s="216">
        <f>ROUND(I695*H695,2)</f>
        <v>0</v>
      </c>
      <c r="K695" s="217"/>
      <c r="L695" s="38"/>
      <c r="M695" s="218" t="s">
        <v>1</v>
      </c>
      <c r="N695" s="219" t="s">
        <v>41</v>
      </c>
      <c r="O695" s="72"/>
      <c r="P695" s="220">
        <f>O695*H695</f>
        <v>0</v>
      </c>
      <c r="Q695" s="220">
        <v>0</v>
      </c>
      <c r="R695" s="220">
        <f>Q695*H695</f>
        <v>0</v>
      </c>
      <c r="S695" s="220">
        <v>0</v>
      </c>
      <c r="T695" s="221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22" t="s">
        <v>315</v>
      </c>
      <c r="AT695" s="222" t="s">
        <v>163</v>
      </c>
      <c r="AU695" s="222" t="s">
        <v>88</v>
      </c>
      <c r="AY695" s="17" t="s">
        <v>159</v>
      </c>
      <c r="BE695" s="118">
        <f>IF(N695="základní",J695,0)</f>
        <v>0</v>
      </c>
      <c r="BF695" s="118">
        <f>IF(N695="snížená",J695,0)</f>
        <v>0</v>
      </c>
      <c r="BG695" s="118">
        <f>IF(N695="zákl. přenesená",J695,0)</f>
        <v>0</v>
      </c>
      <c r="BH695" s="118">
        <f>IF(N695="sníž. přenesená",J695,0)</f>
        <v>0</v>
      </c>
      <c r="BI695" s="118">
        <f>IF(N695="nulová",J695,0)</f>
        <v>0</v>
      </c>
      <c r="BJ695" s="17" t="s">
        <v>88</v>
      </c>
      <c r="BK695" s="118">
        <f>ROUND(I695*H695,2)</f>
        <v>0</v>
      </c>
      <c r="BL695" s="17" t="s">
        <v>315</v>
      </c>
      <c r="BM695" s="222" t="s">
        <v>942</v>
      </c>
    </row>
    <row r="696" spans="1:65" s="13" customFormat="1" ht="11.25">
      <c r="B696" s="223"/>
      <c r="C696" s="224"/>
      <c r="D696" s="225" t="s">
        <v>169</v>
      </c>
      <c r="E696" s="226" t="s">
        <v>1</v>
      </c>
      <c r="F696" s="227" t="s">
        <v>206</v>
      </c>
      <c r="G696" s="224"/>
      <c r="H696" s="226" t="s">
        <v>1</v>
      </c>
      <c r="I696" s="228"/>
      <c r="J696" s="224"/>
      <c r="K696" s="224"/>
      <c r="L696" s="229"/>
      <c r="M696" s="230"/>
      <c r="N696" s="231"/>
      <c r="O696" s="231"/>
      <c r="P696" s="231"/>
      <c r="Q696" s="231"/>
      <c r="R696" s="231"/>
      <c r="S696" s="231"/>
      <c r="T696" s="232"/>
      <c r="AT696" s="233" t="s">
        <v>169</v>
      </c>
      <c r="AU696" s="233" t="s">
        <v>88</v>
      </c>
      <c r="AV696" s="13" t="s">
        <v>82</v>
      </c>
      <c r="AW696" s="13" t="s">
        <v>30</v>
      </c>
      <c r="AX696" s="13" t="s">
        <v>75</v>
      </c>
      <c r="AY696" s="233" t="s">
        <v>159</v>
      </c>
    </row>
    <row r="697" spans="1:65" s="14" customFormat="1" ht="22.5">
      <c r="B697" s="234"/>
      <c r="C697" s="235"/>
      <c r="D697" s="225" t="s">
        <v>169</v>
      </c>
      <c r="E697" s="236" t="s">
        <v>1</v>
      </c>
      <c r="F697" s="237" t="s">
        <v>242</v>
      </c>
      <c r="G697" s="235"/>
      <c r="H697" s="238">
        <v>21.007999999999999</v>
      </c>
      <c r="I697" s="239"/>
      <c r="J697" s="235"/>
      <c r="K697" s="235"/>
      <c r="L697" s="240"/>
      <c r="M697" s="241"/>
      <c r="N697" s="242"/>
      <c r="O697" s="242"/>
      <c r="P697" s="242"/>
      <c r="Q697" s="242"/>
      <c r="R697" s="242"/>
      <c r="S697" s="242"/>
      <c r="T697" s="243"/>
      <c r="AT697" s="244" t="s">
        <v>169</v>
      </c>
      <c r="AU697" s="244" t="s">
        <v>88</v>
      </c>
      <c r="AV697" s="14" t="s">
        <v>88</v>
      </c>
      <c r="AW697" s="14" t="s">
        <v>30</v>
      </c>
      <c r="AX697" s="14" t="s">
        <v>75</v>
      </c>
      <c r="AY697" s="244" t="s">
        <v>159</v>
      </c>
    </row>
    <row r="698" spans="1:65" s="13" customFormat="1" ht="11.25">
      <c r="B698" s="223"/>
      <c r="C698" s="224"/>
      <c r="D698" s="225" t="s">
        <v>169</v>
      </c>
      <c r="E698" s="226" t="s">
        <v>1</v>
      </c>
      <c r="F698" s="227" t="s">
        <v>240</v>
      </c>
      <c r="G698" s="224"/>
      <c r="H698" s="226" t="s">
        <v>1</v>
      </c>
      <c r="I698" s="228"/>
      <c r="J698" s="224"/>
      <c r="K698" s="224"/>
      <c r="L698" s="229"/>
      <c r="M698" s="230"/>
      <c r="N698" s="231"/>
      <c r="O698" s="231"/>
      <c r="P698" s="231"/>
      <c r="Q698" s="231"/>
      <c r="R698" s="231"/>
      <c r="S698" s="231"/>
      <c r="T698" s="232"/>
      <c r="AT698" s="233" t="s">
        <v>169</v>
      </c>
      <c r="AU698" s="233" t="s">
        <v>88</v>
      </c>
      <c r="AV698" s="13" t="s">
        <v>82</v>
      </c>
      <c r="AW698" s="13" t="s">
        <v>30</v>
      </c>
      <c r="AX698" s="13" t="s">
        <v>75</v>
      </c>
      <c r="AY698" s="233" t="s">
        <v>159</v>
      </c>
    </row>
    <row r="699" spans="1:65" s="14" customFormat="1" ht="11.25">
      <c r="B699" s="234"/>
      <c r="C699" s="235"/>
      <c r="D699" s="225" t="s">
        <v>169</v>
      </c>
      <c r="E699" s="236" t="s">
        <v>1</v>
      </c>
      <c r="F699" s="237" t="s">
        <v>241</v>
      </c>
      <c r="G699" s="235"/>
      <c r="H699" s="238">
        <v>2.0590000000000002</v>
      </c>
      <c r="I699" s="239"/>
      <c r="J699" s="235"/>
      <c r="K699" s="235"/>
      <c r="L699" s="240"/>
      <c r="M699" s="241"/>
      <c r="N699" s="242"/>
      <c r="O699" s="242"/>
      <c r="P699" s="242"/>
      <c r="Q699" s="242"/>
      <c r="R699" s="242"/>
      <c r="S699" s="242"/>
      <c r="T699" s="243"/>
      <c r="AT699" s="244" t="s">
        <v>169</v>
      </c>
      <c r="AU699" s="244" t="s">
        <v>88</v>
      </c>
      <c r="AV699" s="14" t="s">
        <v>88</v>
      </c>
      <c r="AW699" s="14" t="s">
        <v>30</v>
      </c>
      <c r="AX699" s="14" t="s">
        <v>75</v>
      </c>
      <c r="AY699" s="244" t="s">
        <v>159</v>
      </c>
    </row>
    <row r="700" spans="1:65" s="15" customFormat="1" ht="11.25">
      <c r="B700" s="245"/>
      <c r="C700" s="246"/>
      <c r="D700" s="225" t="s">
        <v>169</v>
      </c>
      <c r="E700" s="247" t="s">
        <v>1</v>
      </c>
      <c r="F700" s="248" t="s">
        <v>179</v>
      </c>
      <c r="G700" s="246"/>
      <c r="H700" s="249">
        <v>23.067</v>
      </c>
      <c r="I700" s="250"/>
      <c r="J700" s="246"/>
      <c r="K700" s="246"/>
      <c r="L700" s="251"/>
      <c r="M700" s="252"/>
      <c r="N700" s="253"/>
      <c r="O700" s="253"/>
      <c r="P700" s="253"/>
      <c r="Q700" s="253"/>
      <c r="R700" s="253"/>
      <c r="S700" s="253"/>
      <c r="T700" s="254"/>
      <c r="AT700" s="255" t="s">
        <v>169</v>
      </c>
      <c r="AU700" s="255" t="s">
        <v>88</v>
      </c>
      <c r="AV700" s="15" t="s">
        <v>167</v>
      </c>
      <c r="AW700" s="15" t="s">
        <v>30</v>
      </c>
      <c r="AX700" s="15" t="s">
        <v>82</v>
      </c>
      <c r="AY700" s="255" t="s">
        <v>159</v>
      </c>
    </row>
    <row r="701" spans="1:65" s="2" customFormat="1" ht="24.2" customHeight="1">
      <c r="A701" s="35"/>
      <c r="B701" s="36"/>
      <c r="C701" s="210" t="s">
        <v>943</v>
      </c>
      <c r="D701" s="210" t="s">
        <v>163</v>
      </c>
      <c r="E701" s="211" t="s">
        <v>944</v>
      </c>
      <c r="F701" s="212" t="s">
        <v>945</v>
      </c>
      <c r="G701" s="213" t="s">
        <v>166</v>
      </c>
      <c r="H701" s="214">
        <v>23.067</v>
      </c>
      <c r="I701" s="215"/>
      <c r="J701" s="216">
        <f>ROUND(I701*H701,2)</f>
        <v>0</v>
      </c>
      <c r="K701" s="217"/>
      <c r="L701" s="38"/>
      <c r="M701" s="218" t="s">
        <v>1</v>
      </c>
      <c r="N701" s="219" t="s">
        <v>41</v>
      </c>
      <c r="O701" s="72"/>
      <c r="P701" s="220">
        <f>O701*H701</f>
        <v>0</v>
      </c>
      <c r="Q701" s="220">
        <v>0</v>
      </c>
      <c r="R701" s="220">
        <f>Q701*H701</f>
        <v>0</v>
      </c>
      <c r="S701" s="220">
        <v>0</v>
      </c>
      <c r="T701" s="221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222" t="s">
        <v>315</v>
      </c>
      <c r="AT701" s="222" t="s">
        <v>163</v>
      </c>
      <c r="AU701" s="222" t="s">
        <v>88</v>
      </c>
      <c r="AY701" s="17" t="s">
        <v>159</v>
      </c>
      <c r="BE701" s="118">
        <f>IF(N701="základní",J701,0)</f>
        <v>0</v>
      </c>
      <c r="BF701" s="118">
        <f>IF(N701="snížená",J701,0)</f>
        <v>0</v>
      </c>
      <c r="BG701" s="118">
        <f>IF(N701="zákl. přenesená",J701,0)</f>
        <v>0</v>
      </c>
      <c r="BH701" s="118">
        <f>IF(N701="sníž. přenesená",J701,0)</f>
        <v>0</v>
      </c>
      <c r="BI701" s="118">
        <f>IF(N701="nulová",J701,0)</f>
        <v>0</v>
      </c>
      <c r="BJ701" s="17" t="s">
        <v>88</v>
      </c>
      <c r="BK701" s="118">
        <f>ROUND(I701*H701,2)</f>
        <v>0</v>
      </c>
      <c r="BL701" s="17" t="s">
        <v>315</v>
      </c>
      <c r="BM701" s="222" t="s">
        <v>946</v>
      </c>
    </row>
    <row r="702" spans="1:65" s="13" customFormat="1" ht="11.25">
      <c r="B702" s="223"/>
      <c r="C702" s="224"/>
      <c r="D702" s="225" t="s">
        <v>169</v>
      </c>
      <c r="E702" s="226" t="s">
        <v>1</v>
      </c>
      <c r="F702" s="227" t="s">
        <v>206</v>
      </c>
      <c r="G702" s="224"/>
      <c r="H702" s="226" t="s">
        <v>1</v>
      </c>
      <c r="I702" s="228"/>
      <c r="J702" s="224"/>
      <c r="K702" s="224"/>
      <c r="L702" s="229"/>
      <c r="M702" s="230"/>
      <c r="N702" s="231"/>
      <c r="O702" s="231"/>
      <c r="P702" s="231"/>
      <c r="Q702" s="231"/>
      <c r="R702" s="231"/>
      <c r="S702" s="231"/>
      <c r="T702" s="232"/>
      <c r="AT702" s="233" t="s">
        <v>169</v>
      </c>
      <c r="AU702" s="233" t="s">
        <v>88</v>
      </c>
      <c r="AV702" s="13" t="s">
        <v>82</v>
      </c>
      <c r="AW702" s="13" t="s">
        <v>30</v>
      </c>
      <c r="AX702" s="13" t="s">
        <v>75</v>
      </c>
      <c r="AY702" s="233" t="s">
        <v>159</v>
      </c>
    </row>
    <row r="703" spans="1:65" s="14" customFormat="1" ht="22.5">
      <c r="B703" s="234"/>
      <c r="C703" s="235"/>
      <c r="D703" s="225" t="s">
        <v>169</v>
      </c>
      <c r="E703" s="236" t="s">
        <v>1</v>
      </c>
      <c r="F703" s="237" t="s">
        <v>242</v>
      </c>
      <c r="G703" s="235"/>
      <c r="H703" s="238">
        <v>21.007999999999999</v>
      </c>
      <c r="I703" s="239"/>
      <c r="J703" s="235"/>
      <c r="K703" s="235"/>
      <c r="L703" s="240"/>
      <c r="M703" s="241"/>
      <c r="N703" s="242"/>
      <c r="O703" s="242"/>
      <c r="P703" s="242"/>
      <c r="Q703" s="242"/>
      <c r="R703" s="242"/>
      <c r="S703" s="242"/>
      <c r="T703" s="243"/>
      <c r="AT703" s="244" t="s">
        <v>169</v>
      </c>
      <c r="AU703" s="244" t="s">
        <v>88</v>
      </c>
      <c r="AV703" s="14" t="s">
        <v>88</v>
      </c>
      <c r="AW703" s="14" t="s">
        <v>30</v>
      </c>
      <c r="AX703" s="14" t="s">
        <v>75</v>
      </c>
      <c r="AY703" s="244" t="s">
        <v>159</v>
      </c>
    </row>
    <row r="704" spans="1:65" s="13" customFormat="1" ht="11.25">
      <c r="B704" s="223"/>
      <c r="C704" s="224"/>
      <c r="D704" s="225" t="s">
        <v>169</v>
      </c>
      <c r="E704" s="226" t="s">
        <v>1</v>
      </c>
      <c r="F704" s="227" t="s">
        <v>240</v>
      </c>
      <c r="G704" s="224"/>
      <c r="H704" s="226" t="s">
        <v>1</v>
      </c>
      <c r="I704" s="228"/>
      <c r="J704" s="224"/>
      <c r="K704" s="224"/>
      <c r="L704" s="229"/>
      <c r="M704" s="230"/>
      <c r="N704" s="231"/>
      <c r="O704" s="231"/>
      <c r="P704" s="231"/>
      <c r="Q704" s="231"/>
      <c r="R704" s="231"/>
      <c r="S704" s="231"/>
      <c r="T704" s="232"/>
      <c r="AT704" s="233" t="s">
        <v>169</v>
      </c>
      <c r="AU704" s="233" t="s">
        <v>88</v>
      </c>
      <c r="AV704" s="13" t="s">
        <v>82</v>
      </c>
      <c r="AW704" s="13" t="s">
        <v>30</v>
      </c>
      <c r="AX704" s="13" t="s">
        <v>75</v>
      </c>
      <c r="AY704" s="233" t="s">
        <v>159</v>
      </c>
    </row>
    <row r="705" spans="1:65" s="14" customFormat="1" ht="11.25">
      <c r="B705" s="234"/>
      <c r="C705" s="235"/>
      <c r="D705" s="225" t="s">
        <v>169</v>
      </c>
      <c r="E705" s="236" t="s">
        <v>1</v>
      </c>
      <c r="F705" s="237" t="s">
        <v>241</v>
      </c>
      <c r="G705" s="235"/>
      <c r="H705" s="238">
        <v>2.0590000000000002</v>
      </c>
      <c r="I705" s="239"/>
      <c r="J705" s="235"/>
      <c r="K705" s="235"/>
      <c r="L705" s="240"/>
      <c r="M705" s="241"/>
      <c r="N705" s="242"/>
      <c r="O705" s="242"/>
      <c r="P705" s="242"/>
      <c r="Q705" s="242"/>
      <c r="R705" s="242"/>
      <c r="S705" s="242"/>
      <c r="T705" s="243"/>
      <c r="AT705" s="244" t="s">
        <v>169</v>
      </c>
      <c r="AU705" s="244" t="s">
        <v>88</v>
      </c>
      <c r="AV705" s="14" t="s">
        <v>88</v>
      </c>
      <c r="AW705" s="14" t="s">
        <v>30</v>
      </c>
      <c r="AX705" s="14" t="s">
        <v>75</v>
      </c>
      <c r="AY705" s="244" t="s">
        <v>159</v>
      </c>
    </row>
    <row r="706" spans="1:65" s="15" customFormat="1" ht="11.25">
      <c r="B706" s="245"/>
      <c r="C706" s="246"/>
      <c r="D706" s="225" t="s">
        <v>169</v>
      </c>
      <c r="E706" s="247" t="s">
        <v>1</v>
      </c>
      <c r="F706" s="248" t="s">
        <v>179</v>
      </c>
      <c r="G706" s="246"/>
      <c r="H706" s="249">
        <v>23.067</v>
      </c>
      <c r="I706" s="250"/>
      <c r="J706" s="246"/>
      <c r="K706" s="246"/>
      <c r="L706" s="251"/>
      <c r="M706" s="252"/>
      <c r="N706" s="253"/>
      <c r="O706" s="253"/>
      <c r="P706" s="253"/>
      <c r="Q706" s="253"/>
      <c r="R706" s="253"/>
      <c r="S706" s="253"/>
      <c r="T706" s="254"/>
      <c r="AT706" s="255" t="s">
        <v>169</v>
      </c>
      <c r="AU706" s="255" t="s">
        <v>88</v>
      </c>
      <c r="AV706" s="15" t="s">
        <v>167</v>
      </c>
      <c r="AW706" s="15" t="s">
        <v>30</v>
      </c>
      <c r="AX706" s="15" t="s">
        <v>82</v>
      </c>
      <c r="AY706" s="255" t="s">
        <v>159</v>
      </c>
    </row>
    <row r="707" spans="1:65" s="2" customFormat="1" ht="14.45" customHeight="1">
      <c r="A707" s="35"/>
      <c r="B707" s="36"/>
      <c r="C707" s="210" t="s">
        <v>947</v>
      </c>
      <c r="D707" s="210" t="s">
        <v>163</v>
      </c>
      <c r="E707" s="211" t="s">
        <v>948</v>
      </c>
      <c r="F707" s="212" t="s">
        <v>949</v>
      </c>
      <c r="G707" s="213" t="s">
        <v>166</v>
      </c>
      <c r="H707" s="214">
        <v>23.067</v>
      </c>
      <c r="I707" s="215"/>
      <c r="J707" s="216">
        <f>ROUND(I707*H707,2)</f>
        <v>0</v>
      </c>
      <c r="K707" s="217"/>
      <c r="L707" s="38"/>
      <c r="M707" s="218" t="s">
        <v>1</v>
      </c>
      <c r="N707" s="219" t="s">
        <v>41</v>
      </c>
      <c r="O707" s="72"/>
      <c r="P707" s="220">
        <f>O707*H707</f>
        <v>0</v>
      </c>
      <c r="Q707" s="220">
        <v>0</v>
      </c>
      <c r="R707" s="220">
        <f>Q707*H707</f>
        <v>0</v>
      </c>
      <c r="S707" s="220">
        <v>0</v>
      </c>
      <c r="T707" s="221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22" t="s">
        <v>315</v>
      </c>
      <c r="AT707" s="222" t="s">
        <v>163</v>
      </c>
      <c r="AU707" s="222" t="s">
        <v>88</v>
      </c>
      <c r="AY707" s="17" t="s">
        <v>159</v>
      </c>
      <c r="BE707" s="118">
        <f>IF(N707="základní",J707,0)</f>
        <v>0</v>
      </c>
      <c r="BF707" s="118">
        <f>IF(N707="snížená",J707,0)</f>
        <v>0</v>
      </c>
      <c r="BG707" s="118">
        <f>IF(N707="zákl. přenesená",J707,0)</f>
        <v>0</v>
      </c>
      <c r="BH707" s="118">
        <f>IF(N707="sníž. přenesená",J707,0)</f>
        <v>0</v>
      </c>
      <c r="BI707" s="118">
        <f>IF(N707="nulová",J707,0)</f>
        <v>0</v>
      </c>
      <c r="BJ707" s="17" t="s">
        <v>88</v>
      </c>
      <c r="BK707" s="118">
        <f>ROUND(I707*H707,2)</f>
        <v>0</v>
      </c>
      <c r="BL707" s="17" t="s">
        <v>315</v>
      </c>
      <c r="BM707" s="222" t="s">
        <v>950</v>
      </c>
    </row>
    <row r="708" spans="1:65" s="13" customFormat="1" ht="11.25">
      <c r="B708" s="223"/>
      <c r="C708" s="224"/>
      <c r="D708" s="225" t="s">
        <v>169</v>
      </c>
      <c r="E708" s="226" t="s">
        <v>1</v>
      </c>
      <c r="F708" s="227" t="s">
        <v>240</v>
      </c>
      <c r="G708" s="224"/>
      <c r="H708" s="226" t="s">
        <v>1</v>
      </c>
      <c r="I708" s="228"/>
      <c r="J708" s="224"/>
      <c r="K708" s="224"/>
      <c r="L708" s="229"/>
      <c r="M708" s="230"/>
      <c r="N708" s="231"/>
      <c r="O708" s="231"/>
      <c r="P708" s="231"/>
      <c r="Q708" s="231"/>
      <c r="R708" s="231"/>
      <c r="S708" s="231"/>
      <c r="T708" s="232"/>
      <c r="AT708" s="233" t="s">
        <v>169</v>
      </c>
      <c r="AU708" s="233" t="s">
        <v>88</v>
      </c>
      <c r="AV708" s="13" t="s">
        <v>82</v>
      </c>
      <c r="AW708" s="13" t="s">
        <v>30</v>
      </c>
      <c r="AX708" s="13" t="s">
        <v>75</v>
      </c>
      <c r="AY708" s="233" t="s">
        <v>159</v>
      </c>
    </row>
    <row r="709" spans="1:65" s="14" customFormat="1" ht="11.25">
      <c r="B709" s="234"/>
      <c r="C709" s="235"/>
      <c r="D709" s="225" t="s">
        <v>169</v>
      </c>
      <c r="E709" s="236" t="s">
        <v>1</v>
      </c>
      <c r="F709" s="237" t="s">
        <v>241</v>
      </c>
      <c r="G709" s="235"/>
      <c r="H709" s="238">
        <v>2.0590000000000002</v>
      </c>
      <c r="I709" s="239"/>
      <c r="J709" s="235"/>
      <c r="K709" s="235"/>
      <c r="L709" s="240"/>
      <c r="M709" s="241"/>
      <c r="N709" s="242"/>
      <c r="O709" s="242"/>
      <c r="P709" s="242"/>
      <c r="Q709" s="242"/>
      <c r="R709" s="242"/>
      <c r="S709" s="242"/>
      <c r="T709" s="243"/>
      <c r="AT709" s="244" t="s">
        <v>169</v>
      </c>
      <c r="AU709" s="244" t="s">
        <v>88</v>
      </c>
      <c r="AV709" s="14" t="s">
        <v>88</v>
      </c>
      <c r="AW709" s="14" t="s">
        <v>30</v>
      </c>
      <c r="AX709" s="14" t="s">
        <v>75</v>
      </c>
      <c r="AY709" s="244" t="s">
        <v>159</v>
      </c>
    </row>
    <row r="710" spans="1:65" s="13" customFormat="1" ht="11.25">
      <c r="B710" s="223"/>
      <c r="C710" s="224"/>
      <c r="D710" s="225" t="s">
        <v>169</v>
      </c>
      <c r="E710" s="226" t="s">
        <v>1</v>
      </c>
      <c r="F710" s="227" t="s">
        <v>206</v>
      </c>
      <c r="G710" s="224"/>
      <c r="H710" s="226" t="s">
        <v>1</v>
      </c>
      <c r="I710" s="228"/>
      <c r="J710" s="224"/>
      <c r="K710" s="224"/>
      <c r="L710" s="229"/>
      <c r="M710" s="230"/>
      <c r="N710" s="231"/>
      <c r="O710" s="231"/>
      <c r="P710" s="231"/>
      <c r="Q710" s="231"/>
      <c r="R710" s="231"/>
      <c r="S710" s="231"/>
      <c r="T710" s="232"/>
      <c r="AT710" s="233" t="s">
        <v>169</v>
      </c>
      <c r="AU710" s="233" t="s">
        <v>88</v>
      </c>
      <c r="AV710" s="13" t="s">
        <v>82</v>
      </c>
      <c r="AW710" s="13" t="s">
        <v>30</v>
      </c>
      <c r="AX710" s="13" t="s">
        <v>75</v>
      </c>
      <c r="AY710" s="233" t="s">
        <v>159</v>
      </c>
    </row>
    <row r="711" spans="1:65" s="14" customFormat="1" ht="22.5">
      <c r="B711" s="234"/>
      <c r="C711" s="235"/>
      <c r="D711" s="225" t="s">
        <v>169</v>
      </c>
      <c r="E711" s="236" t="s">
        <v>1</v>
      </c>
      <c r="F711" s="237" t="s">
        <v>242</v>
      </c>
      <c r="G711" s="235"/>
      <c r="H711" s="238">
        <v>21.007999999999999</v>
      </c>
      <c r="I711" s="239"/>
      <c r="J711" s="235"/>
      <c r="K711" s="235"/>
      <c r="L711" s="240"/>
      <c r="M711" s="241"/>
      <c r="N711" s="242"/>
      <c r="O711" s="242"/>
      <c r="P711" s="242"/>
      <c r="Q711" s="242"/>
      <c r="R711" s="242"/>
      <c r="S711" s="242"/>
      <c r="T711" s="243"/>
      <c r="AT711" s="244" t="s">
        <v>169</v>
      </c>
      <c r="AU711" s="244" t="s">
        <v>88</v>
      </c>
      <c r="AV711" s="14" t="s">
        <v>88</v>
      </c>
      <c r="AW711" s="14" t="s">
        <v>30</v>
      </c>
      <c r="AX711" s="14" t="s">
        <v>75</v>
      </c>
      <c r="AY711" s="244" t="s">
        <v>159</v>
      </c>
    </row>
    <row r="712" spans="1:65" s="15" customFormat="1" ht="11.25">
      <c r="B712" s="245"/>
      <c r="C712" s="246"/>
      <c r="D712" s="225" t="s">
        <v>169</v>
      </c>
      <c r="E712" s="247" t="s">
        <v>1</v>
      </c>
      <c r="F712" s="248" t="s">
        <v>179</v>
      </c>
      <c r="G712" s="246"/>
      <c r="H712" s="249">
        <v>23.067</v>
      </c>
      <c r="I712" s="250"/>
      <c r="J712" s="246"/>
      <c r="K712" s="246"/>
      <c r="L712" s="251"/>
      <c r="M712" s="252"/>
      <c r="N712" s="253"/>
      <c r="O712" s="253"/>
      <c r="P712" s="253"/>
      <c r="Q712" s="253"/>
      <c r="R712" s="253"/>
      <c r="S712" s="253"/>
      <c r="T712" s="254"/>
      <c r="AT712" s="255" t="s">
        <v>169</v>
      </c>
      <c r="AU712" s="255" t="s">
        <v>88</v>
      </c>
      <c r="AV712" s="15" t="s">
        <v>167</v>
      </c>
      <c r="AW712" s="15" t="s">
        <v>30</v>
      </c>
      <c r="AX712" s="15" t="s">
        <v>82</v>
      </c>
      <c r="AY712" s="255" t="s">
        <v>159</v>
      </c>
    </row>
    <row r="713" spans="1:65" s="2" customFormat="1" ht="24.2" customHeight="1">
      <c r="A713" s="35"/>
      <c r="B713" s="36"/>
      <c r="C713" s="210" t="s">
        <v>615</v>
      </c>
      <c r="D713" s="210" t="s">
        <v>163</v>
      </c>
      <c r="E713" s="211" t="s">
        <v>951</v>
      </c>
      <c r="F713" s="212" t="s">
        <v>952</v>
      </c>
      <c r="G713" s="213" t="s">
        <v>166</v>
      </c>
      <c r="H713" s="214">
        <v>69.045000000000002</v>
      </c>
      <c r="I713" s="215"/>
      <c r="J713" s="216">
        <f>ROUND(I713*H713,2)</f>
        <v>0</v>
      </c>
      <c r="K713" s="217"/>
      <c r="L713" s="38"/>
      <c r="M713" s="218" t="s">
        <v>1</v>
      </c>
      <c r="N713" s="219" t="s">
        <v>41</v>
      </c>
      <c r="O713" s="72"/>
      <c r="P713" s="220">
        <f>O713*H713</f>
        <v>0</v>
      </c>
      <c r="Q713" s="220">
        <v>3.0000000000000001E-5</v>
      </c>
      <c r="R713" s="220">
        <f>Q713*H713</f>
        <v>2.07135E-3</v>
      </c>
      <c r="S713" s="220">
        <v>0</v>
      </c>
      <c r="T713" s="221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222" t="s">
        <v>315</v>
      </c>
      <c r="AT713" s="222" t="s">
        <v>163</v>
      </c>
      <c r="AU713" s="222" t="s">
        <v>88</v>
      </c>
      <c r="AY713" s="17" t="s">
        <v>159</v>
      </c>
      <c r="BE713" s="118">
        <f>IF(N713="základní",J713,0)</f>
        <v>0</v>
      </c>
      <c r="BF713" s="118">
        <f>IF(N713="snížená",J713,0)</f>
        <v>0</v>
      </c>
      <c r="BG713" s="118">
        <f>IF(N713="zákl. přenesená",J713,0)</f>
        <v>0</v>
      </c>
      <c r="BH713" s="118">
        <f>IF(N713="sníž. přenesená",J713,0)</f>
        <v>0</v>
      </c>
      <c r="BI713" s="118">
        <f>IF(N713="nulová",J713,0)</f>
        <v>0</v>
      </c>
      <c r="BJ713" s="17" t="s">
        <v>88</v>
      </c>
      <c r="BK713" s="118">
        <f>ROUND(I713*H713,2)</f>
        <v>0</v>
      </c>
      <c r="BL713" s="17" t="s">
        <v>315</v>
      </c>
      <c r="BM713" s="222" t="s">
        <v>953</v>
      </c>
    </row>
    <row r="714" spans="1:65" s="13" customFormat="1" ht="11.25">
      <c r="B714" s="223"/>
      <c r="C714" s="224"/>
      <c r="D714" s="225" t="s">
        <v>169</v>
      </c>
      <c r="E714" s="226" t="s">
        <v>1</v>
      </c>
      <c r="F714" s="227" t="s">
        <v>245</v>
      </c>
      <c r="G714" s="224"/>
      <c r="H714" s="226" t="s">
        <v>1</v>
      </c>
      <c r="I714" s="228"/>
      <c r="J714" s="224"/>
      <c r="K714" s="224"/>
      <c r="L714" s="229"/>
      <c r="M714" s="230"/>
      <c r="N714" s="231"/>
      <c r="O714" s="231"/>
      <c r="P714" s="231"/>
      <c r="Q714" s="231"/>
      <c r="R714" s="231"/>
      <c r="S714" s="231"/>
      <c r="T714" s="232"/>
      <c r="AT714" s="233" t="s">
        <v>169</v>
      </c>
      <c r="AU714" s="233" t="s">
        <v>88</v>
      </c>
      <c r="AV714" s="13" t="s">
        <v>82</v>
      </c>
      <c r="AW714" s="13" t="s">
        <v>30</v>
      </c>
      <c r="AX714" s="13" t="s">
        <v>75</v>
      </c>
      <c r="AY714" s="233" t="s">
        <v>159</v>
      </c>
    </row>
    <row r="715" spans="1:65" s="14" customFormat="1" ht="11.25">
      <c r="B715" s="234"/>
      <c r="C715" s="235"/>
      <c r="D715" s="225" t="s">
        <v>169</v>
      </c>
      <c r="E715" s="236" t="s">
        <v>1</v>
      </c>
      <c r="F715" s="237" t="s">
        <v>246</v>
      </c>
      <c r="G715" s="235"/>
      <c r="H715" s="238">
        <v>29.021000000000001</v>
      </c>
      <c r="I715" s="239"/>
      <c r="J715" s="235"/>
      <c r="K715" s="235"/>
      <c r="L715" s="240"/>
      <c r="M715" s="241"/>
      <c r="N715" s="242"/>
      <c r="O715" s="242"/>
      <c r="P715" s="242"/>
      <c r="Q715" s="242"/>
      <c r="R715" s="242"/>
      <c r="S715" s="242"/>
      <c r="T715" s="243"/>
      <c r="AT715" s="244" t="s">
        <v>169</v>
      </c>
      <c r="AU715" s="244" t="s">
        <v>88</v>
      </c>
      <c r="AV715" s="14" t="s">
        <v>88</v>
      </c>
      <c r="AW715" s="14" t="s">
        <v>30</v>
      </c>
      <c r="AX715" s="14" t="s">
        <v>75</v>
      </c>
      <c r="AY715" s="244" t="s">
        <v>159</v>
      </c>
    </row>
    <row r="716" spans="1:65" s="13" customFormat="1" ht="11.25">
      <c r="B716" s="223"/>
      <c r="C716" s="224"/>
      <c r="D716" s="225" t="s">
        <v>169</v>
      </c>
      <c r="E716" s="226" t="s">
        <v>1</v>
      </c>
      <c r="F716" s="227" t="s">
        <v>251</v>
      </c>
      <c r="G716" s="224"/>
      <c r="H716" s="226" t="s">
        <v>1</v>
      </c>
      <c r="I716" s="228"/>
      <c r="J716" s="224"/>
      <c r="K716" s="224"/>
      <c r="L716" s="229"/>
      <c r="M716" s="230"/>
      <c r="N716" s="231"/>
      <c r="O716" s="231"/>
      <c r="P716" s="231"/>
      <c r="Q716" s="231"/>
      <c r="R716" s="231"/>
      <c r="S716" s="231"/>
      <c r="T716" s="232"/>
      <c r="AT716" s="233" t="s">
        <v>169</v>
      </c>
      <c r="AU716" s="233" t="s">
        <v>88</v>
      </c>
      <c r="AV716" s="13" t="s">
        <v>82</v>
      </c>
      <c r="AW716" s="13" t="s">
        <v>30</v>
      </c>
      <c r="AX716" s="13" t="s">
        <v>75</v>
      </c>
      <c r="AY716" s="233" t="s">
        <v>159</v>
      </c>
    </row>
    <row r="717" spans="1:65" s="14" customFormat="1" ht="11.25">
      <c r="B717" s="234"/>
      <c r="C717" s="235"/>
      <c r="D717" s="225" t="s">
        <v>169</v>
      </c>
      <c r="E717" s="236" t="s">
        <v>1</v>
      </c>
      <c r="F717" s="237" t="s">
        <v>909</v>
      </c>
      <c r="G717" s="235"/>
      <c r="H717" s="238">
        <v>18.425999999999998</v>
      </c>
      <c r="I717" s="239"/>
      <c r="J717" s="235"/>
      <c r="K717" s="235"/>
      <c r="L717" s="240"/>
      <c r="M717" s="241"/>
      <c r="N717" s="242"/>
      <c r="O717" s="242"/>
      <c r="P717" s="242"/>
      <c r="Q717" s="242"/>
      <c r="R717" s="242"/>
      <c r="S717" s="242"/>
      <c r="T717" s="243"/>
      <c r="AT717" s="244" t="s">
        <v>169</v>
      </c>
      <c r="AU717" s="244" t="s">
        <v>88</v>
      </c>
      <c r="AV717" s="14" t="s">
        <v>88</v>
      </c>
      <c r="AW717" s="14" t="s">
        <v>30</v>
      </c>
      <c r="AX717" s="14" t="s">
        <v>75</v>
      </c>
      <c r="AY717" s="244" t="s">
        <v>159</v>
      </c>
    </row>
    <row r="718" spans="1:65" s="13" customFormat="1" ht="11.25">
      <c r="B718" s="223"/>
      <c r="C718" s="224"/>
      <c r="D718" s="225" t="s">
        <v>169</v>
      </c>
      <c r="E718" s="226" t="s">
        <v>1</v>
      </c>
      <c r="F718" s="227" t="s">
        <v>249</v>
      </c>
      <c r="G718" s="224"/>
      <c r="H718" s="226" t="s">
        <v>1</v>
      </c>
      <c r="I718" s="228"/>
      <c r="J718" s="224"/>
      <c r="K718" s="224"/>
      <c r="L718" s="229"/>
      <c r="M718" s="230"/>
      <c r="N718" s="231"/>
      <c r="O718" s="231"/>
      <c r="P718" s="231"/>
      <c r="Q718" s="231"/>
      <c r="R718" s="231"/>
      <c r="S718" s="231"/>
      <c r="T718" s="232"/>
      <c r="AT718" s="233" t="s">
        <v>169</v>
      </c>
      <c r="AU718" s="233" t="s">
        <v>88</v>
      </c>
      <c r="AV718" s="13" t="s">
        <v>82</v>
      </c>
      <c r="AW718" s="13" t="s">
        <v>30</v>
      </c>
      <c r="AX718" s="13" t="s">
        <v>75</v>
      </c>
      <c r="AY718" s="233" t="s">
        <v>159</v>
      </c>
    </row>
    <row r="719" spans="1:65" s="14" customFormat="1" ht="11.25">
      <c r="B719" s="234"/>
      <c r="C719" s="235"/>
      <c r="D719" s="225" t="s">
        <v>169</v>
      </c>
      <c r="E719" s="236" t="s">
        <v>1</v>
      </c>
      <c r="F719" s="237" t="s">
        <v>250</v>
      </c>
      <c r="G719" s="235"/>
      <c r="H719" s="238">
        <v>21.597999999999999</v>
      </c>
      <c r="I719" s="239"/>
      <c r="J719" s="235"/>
      <c r="K719" s="235"/>
      <c r="L719" s="240"/>
      <c r="M719" s="241"/>
      <c r="N719" s="242"/>
      <c r="O719" s="242"/>
      <c r="P719" s="242"/>
      <c r="Q719" s="242"/>
      <c r="R719" s="242"/>
      <c r="S719" s="242"/>
      <c r="T719" s="243"/>
      <c r="AT719" s="244" t="s">
        <v>169</v>
      </c>
      <c r="AU719" s="244" t="s">
        <v>88</v>
      </c>
      <c r="AV719" s="14" t="s">
        <v>88</v>
      </c>
      <c r="AW719" s="14" t="s">
        <v>30</v>
      </c>
      <c r="AX719" s="14" t="s">
        <v>75</v>
      </c>
      <c r="AY719" s="244" t="s">
        <v>159</v>
      </c>
    </row>
    <row r="720" spans="1:65" s="15" customFormat="1" ht="11.25">
      <c r="B720" s="245"/>
      <c r="C720" s="246"/>
      <c r="D720" s="225" t="s">
        <v>169</v>
      </c>
      <c r="E720" s="247" t="s">
        <v>1</v>
      </c>
      <c r="F720" s="248" t="s">
        <v>179</v>
      </c>
      <c r="G720" s="246"/>
      <c r="H720" s="249">
        <v>69.045000000000002</v>
      </c>
      <c r="I720" s="250"/>
      <c r="J720" s="246"/>
      <c r="K720" s="246"/>
      <c r="L720" s="251"/>
      <c r="M720" s="252"/>
      <c r="N720" s="253"/>
      <c r="O720" s="253"/>
      <c r="P720" s="253"/>
      <c r="Q720" s="253"/>
      <c r="R720" s="253"/>
      <c r="S720" s="253"/>
      <c r="T720" s="254"/>
      <c r="AT720" s="255" t="s">
        <v>169</v>
      </c>
      <c r="AU720" s="255" t="s">
        <v>88</v>
      </c>
      <c r="AV720" s="15" t="s">
        <v>167</v>
      </c>
      <c r="AW720" s="15" t="s">
        <v>30</v>
      </c>
      <c r="AX720" s="15" t="s">
        <v>82</v>
      </c>
      <c r="AY720" s="255" t="s">
        <v>159</v>
      </c>
    </row>
    <row r="721" spans="1:65" s="2" customFormat="1" ht="24.2" customHeight="1">
      <c r="A721" s="35"/>
      <c r="B721" s="36"/>
      <c r="C721" s="210" t="s">
        <v>954</v>
      </c>
      <c r="D721" s="210" t="s">
        <v>163</v>
      </c>
      <c r="E721" s="211" t="s">
        <v>955</v>
      </c>
      <c r="F721" s="212" t="s">
        <v>956</v>
      </c>
      <c r="G721" s="213" t="s">
        <v>166</v>
      </c>
      <c r="H721" s="214">
        <v>23.067</v>
      </c>
      <c r="I721" s="215"/>
      <c r="J721" s="216">
        <f>ROUND(I721*H721,2)</f>
        <v>0</v>
      </c>
      <c r="K721" s="217"/>
      <c r="L721" s="38"/>
      <c r="M721" s="218" t="s">
        <v>1</v>
      </c>
      <c r="N721" s="219" t="s">
        <v>41</v>
      </c>
      <c r="O721" s="72"/>
      <c r="P721" s="220">
        <f>O721*H721</f>
        <v>0</v>
      </c>
      <c r="Q721" s="220">
        <v>2.0000000000000001E-4</v>
      </c>
      <c r="R721" s="220">
        <f>Q721*H721</f>
        <v>4.6134000000000001E-3</v>
      </c>
      <c r="S721" s="220">
        <v>0</v>
      </c>
      <c r="T721" s="221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22" t="s">
        <v>315</v>
      </c>
      <c r="AT721" s="222" t="s">
        <v>163</v>
      </c>
      <c r="AU721" s="222" t="s">
        <v>88</v>
      </c>
      <c r="AY721" s="17" t="s">
        <v>159</v>
      </c>
      <c r="BE721" s="118">
        <f>IF(N721="základní",J721,0)</f>
        <v>0</v>
      </c>
      <c r="BF721" s="118">
        <f>IF(N721="snížená",J721,0)</f>
        <v>0</v>
      </c>
      <c r="BG721" s="118">
        <f>IF(N721="zákl. přenesená",J721,0)</f>
        <v>0</v>
      </c>
      <c r="BH721" s="118">
        <f>IF(N721="sníž. přenesená",J721,0)</f>
        <v>0</v>
      </c>
      <c r="BI721" s="118">
        <f>IF(N721="nulová",J721,0)</f>
        <v>0</v>
      </c>
      <c r="BJ721" s="17" t="s">
        <v>88</v>
      </c>
      <c r="BK721" s="118">
        <f>ROUND(I721*H721,2)</f>
        <v>0</v>
      </c>
      <c r="BL721" s="17" t="s">
        <v>315</v>
      </c>
      <c r="BM721" s="222" t="s">
        <v>957</v>
      </c>
    </row>
    <row r="722" spans="1:65" s="13" customFormat="1" ht="11.25">
      <c r="B722" s="223"/>
      <c r="C722" s="224"/>
      <c r="D722" s="225" t="s">
        <v>169</v>
      </c>
      <c r="E722" s="226" t="s">
        <v>1</v>
      </c>
      <c r="F722" s="227" t="s">
        <v>206</v>
      </c>
      <c r="G722" s="224"/>
      <c r="H722" s="226" t="s">
        <v>1</v>
      </c>
      <c r="I722" s="228"/>
      <c r="J722" s="224"/>
      <c r="K722" s="224"/>
      <c r="L722" s="229"/>
      <c r="M722" s="230"/>
      <c r="N722" s="231"/>
      <c r="O722" s="231"/>
      <c r="P722" s="231"/>
      <c r="Q722" s="231"/>
      <c r="R722" s="231"/>
      <c r="S722" s="231"/>
      <c r="T722" s="232"/>
      <c r="AT722" s="233" t="s">
        <v>169</v>
      </c>
      <c r="AU722" s="233" t="s">
        <v>88</v>
      </c>
      <c r="AV722" s="13" t="s">
        <v>82</v>
      </c>
      <c r="AW722" s="13" t="s">
        <v>30</v>
      </c>
      <c r="AX722" s="13" t="s">
        <v>75</v>
      </c>
      <c r="AY722" s="233" t="s">
        <v>159</v>
      </c>
    </row>
    <row r="723" spans="1:65" s="14" customFormat="1" ht="22.5">
      <c r="B723" s="234"/>
      <c r="C723" s="235"/>
      <c r="D723" s="225" t="s">
        <v>169</v>
      </c>
      <c r="E723" s="236" t="s">
        <v>1</v>
      </c>
      <c r="F723" s="237" t="s">
        <v>242</v>
      </c>
      <c r="G723" s="235"/>
      <c r="H723" s="238">
        <v>21.007999999999999</v>
      </c>
      <c r="I723" s="239"/>
      <c r="J723" s="235"/>
      <c r="K723" s="235"/>
      <c r="L723" s="240"/>
      <c r="M723" s="241"/>
      <c r="N723" s="242"/>
      <c r="O723" s="242"/>
      <c r="P723" s="242"/>
      <c r="Q723" s="242"/>
      <c r="R723" s="242"/>
      <c r="S723" s="242"/>
      <c r="T723" s="243"/>
      <c r="AT723" s="244" t="s">
        <v>169</v>
      </c>
      <c r="AU723" s="244" t="s">
        <v>88</v>
      </c>
      <c r="AV723" s="14" t="s">
        <v>88</v>
      </c>
      <c r="AW723" s="14" t="s">
        <v>30</v>
      </c>
      <c r="AX723" s="14" t="s">
        <v>75</v>
      </c>
      <c r="AY723" s="244" t="s">
        <v>159</v>
      </c>
    </row>
    <row r="724" spans="1:65" s="13" customFormat="1" ht="11.25">
      <c r="B724" s="223"/>
      <c r="C724" s="224"/>
      <c r="D724" s="225" t="s">
        <v>169</v>
      </c>
      <c r="E724" s="226" t="s">
        <v>1</v>
      </c>
      <c r="F724" s="227" t="s">
        <v>240</v>
      </c>
      <c r="G724" s="224"/>
      <c r="H724" s="226" t="s">
        <v>1</v>
      </c>
      <c r="I724" s="228"/>
      <c r="J724" s="224"/>
      <c r="K724" s="224"/>
      <c r="L724" s="229"/>
      <c r="M724" s="230"/>
      <c r="N724" s="231"/>
      <c r="O724" s="231"/>
      <c r="P724" s="231"/>
      <c r="Q724" s="231"/>
      <c r="R724" s="231"/>
      <c r="S724" s="231"/>
      <c r="T724" s="232"/>
      <c r="AT724" s="233" t="s">
        <v>169</v>
      </c>
      <c r="AU724" s="233" t="s">
        <v>88</v>
      </c>
      <c r="AV724" s="13" t="s">
        <v>82</v>
      </c>
      <c r="AW724" s="13" t="s">
        <v>30</v>
      </c>
      <c r="AX724" s="13" t="s">
        <v>75</v>
      </c>
      <c r="AY724" s="233" t="s">
        <v>159</v>
      </c>
    </row>
    <row r="725" spans="1:65" s="14" customFormat="1" ht="11.25">
      <c r="B725" s="234"/>
      <c r="C725" s="235"/>
      <c r="D725" s="225" t="s">
        <v>169</v>
      </c>
      <c r="E725" s="236" t="s">
        <v>1</v>
      </c>
      <c r="F725" s="237" t="s">
        <v>241</v>
      </c>
      <c r="G725" s="235"/>
      <c r="H725" s="238">
        <v>2.0590000000000002</v>
      </c>
      <c r="I725" s="239"/>
      <c r="J725" s="235"/>
      <c r="K725" s="235"/>
      <c r="L725" s="240"/>
      <c r="M725" s="241"/>
      <c r="N725" s="242"/>
      <c r="O725" s="242"/>
      <c r="P725" s="242"/>
      <c r="Q725" s="242"/>
      <c r="R725" s="242"/>
      <c r="S725" s="242"/>
      <c r="T725" s="243"/>
      <c r="AT725" s="244" t="s">
        <v>169</v>
      </c>
      <c r="AU725" s="244" t="s">
        <v>88</v>
      </c>
      <c r="AV725" s="14" t="s">
        <v>88</v>
      </c>
      <c r="AW725" s="14" t="s">
        <v>30</v>
      </c>
      <c r="AX725" s="14" t="s">
        <v>75</v>
      </c>
      <c r="AY725" s="244" t="s">
        <v>159</v>
      </c>
    </row>
    <row r="726" spans="1:65" s="15" customFormat="1" ht="11.25">
      <c r="B726" s="245"/>
      <c r="C726" s="246"/>
      <c r="D726" s="225" t="s">
        <v>169</v>
      </c>
      <c r="E726" s="247" t="s">
        <v>1</v>
      </c>
      <c r="F726" s="248" t="s">
        <v>179</v>
      </c>
      <c r="G726" s="246"/>
      <c r="H726" s="249">
        <v>23.067</v>
      </c>
      <c r="I726" s="250"/>
      <c r="J726" s="246"/>
      <c r="K726" s="246"/>
      <c r="L726" s="251"/>
      <c r="M726" s="252"/>
      <c r="N726" s="253"/>
      <c r="O726" s="253"/>
      <c r="P726" s="253"/>
      <c r="Q726" s="253"/>
      <c r="R726" s="253"/>
      <c r="S726" s="253"/>
      <c r="T726" s="254"/>
      <c r="AT726" s="255" t="s">
        <v>169</v>
      </c>
      <c r="AU726" s="255" t="s">
        <v>88</v>
      </c>
      <c r="AV726" s="15" t="s">
        <v>167</v>
      </c>
      <c r="AW726" s="15" t="s">
        <v>30</v>
      </c>
      <c r="AX726" s="15" t="s">
        <v>82</v>
      </c>
      <c r="AY726" s="255" t="s">
        <v>159</v>
      </c>
    </row>
    <row r="727" spans="1:65" s="2" customFormat="1" ht="24.2" customHeight="1">
      <c r="A727" s="35"/>
      <c r="B727" s="36"/>
      <c r="C727" s="210" t="s">
        <v>7</v>
      </c>
      <c r="D727" s="210" t="s">
        <v>163</v>
      </c>
      <c r="E727" s="211" t="s">
        <v>958</v>
      </c>
      <c r="F727" s="212" t="s">
        <v>959</v>
      </c>
      <c r="G727" s="213" t="s">
        <v>166</v>
      </c>
      <c r="H727" s="214">
        <v>69.045000000000002</v>
      </c>
      <c r="I727" s="215"/>
      <c r="J727" s="216">
        <f>ROUND(I727*H727,2)</f>
        <v>0</v>
      </c>
      <c r="K727" s="217"/>
      <c r="L727" s="38"/>
      <c r="M727" s="218" t="s">
        <v>1</v>
      </c>
      <c r="N727" s="219" t="s">
        <v>41</v>
      </c>
      <c r="O727" s="72"/>
      <c r="P727" s="220">
        <f>O727*H727</f>
        <v>0</v>
      </c>
      <c r="Q727" s="220">
        <v>4.5500000000000002E-3</v>
      </c>
      <c r="R727" s="220">
        <f>Q727*H727</f>
        <v>0.31415475000000004</v>
      </c>
      <c r="S727" s="220">
        <v>0</v>
      </c>
      <c r="T727" s="221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222" t="s">
        <v>315</v>
      </c>
      <c r="AT727" s="222" t="s">
        <v>163</v>
      </c>
      <c r="AU727" s="222" t="s">
        <v>88</v>
      </c>
      <c r="AY727" s="17" t="s">
        <v>159</v>
      </c>
      <c r="BE727" s="118">
        <f>IF(N727="základní",J727,0)</f>
        <v>0</v>
      </c>
      <c r="BF727" s="118">
        <f>IF(N727="snížená",J727,0)</f>
        <v>0</v>
      </c>
      <c r="BG727" s="118">
        <f>IF(N727="zákl. přenesená",J727,0)</f>
        <v>0</v>
      </c>
      <c r="BH727" s="118">
        <f>IF(N727="sníž. přenesená",J727,0)</f>
        <v>0</v>
      </c>
      <c r="BI727" s="118">
        <f>IF(N727="nulová",J727,0)</f>
        <v>0</v>
      </c>
      <c r="BJ727" s="17" t="s">
        <v>88</v>
      </c>
      <c r="BK727" s="118">
        <f>ROUND(I727*H727,2)</f>
        <v>0</v>
      </c>
      <c r="BL727" s="17" t="s">
        <v>315</v>
      </c>
      <c r="BM727" s="222" t="s">
        <v>960</v>
      </c>
    </row>
    <row r="728" spans="1:65" s="13" customFormat="1" ht="11.25">
      <c r="B728" s="223"/>
      <c r="C728" s="224"/>
      <c r="D728" s="225" t="s">
        <v>169</v>
      </c>
      <c r="E728" s="226" t="s">
        <v>1</v>
      </c>
      <c r="F728" s="227" t="s">
        <v>245</v>
      </c>
      <c r="G728" s="224"/>
      <c r="H728" s="226" t="s">
        <v>1</v>
      </c>
      <c r="I728" s="228"/>
      <c r="J728" s="224"/>
      <c r="K728" s="224"/>
      <c r="L728" s="229"/>
      <c r="M728" s="230"/>
      <c r="N728" s="231"/>
      <c r="O728" s="231"/>
      <c r="P728" s="231"/>
      <c r="Q728" s="231"/>
      <c r="R728" s="231"/>
      <c r="S728" s="231"/>
      <c r="T728" s="232"/>
      <c r="AT728" s="233" t="s">
        <v>169</v>
      </c>
      <c r="AU728" s="233" t="s">
        <v>88</v>
      </c>
      <c r="AV728" s="13" t="s">
        <v>82</v>
      </c>
      <c r="AW728" s="13" t="s">
        <v>30</v>
      </c>
      <c r="AX728" s="13" t="s">
        <v>75</v>
      </c>
      <c r="AY728" s="233" t="s">
        <v>159</v>
      </c>
    </row>
    <row r="729" spans="1:65" s="14" customFormat="1" ht="11.25">
      <c r="B729" s="234"/>
      <c r="C729" s="235"/>
      <c r="D729" s="225" t="s">
        <v>169</v>
      </c>
      <c r="E729" s="236" t="s">
        <v>1</v>
      </c>
      <c r="F729" s="237" t="s">
        <v>246</v>
      </c>
      <c r="G729" s="235"/>
      <c r="H729" s="238">
        <v>29.021000000000001</v>
      </c>
      <c r="I729" s="239"/>
      <c r="J729" s="235"/>
      <c r="K729" s="235"/>
      <c r="L729" s="240"/>
      <c r="M729" s="241"/>
      <c r="N729" s="242"/>
      <c r="O729" s="242"/>
      <c r="P729" s="242"/>
      <c r="Q729" s="242"/>
      <c r="R729" s="242"/>
      <c r="S729" s="242"/>
      <c r="T729" s="243"/>
      <c r="AT729" s="244" t="s">
        <v>169</v>
      </c>
      <c r="AU729" s="244" t="s">
        <v>88</v>
      </c>
      <c r="AV729" s="14" t="s">
        <v>88</v>
      </c>
      <c r="AW729" s="14" t="s">
        <v>30</v>
      </c>
      <c r="AX729" s="14" t="s">
        <v>75</v>
      </c>
      <c r="AY729" s="244" t="s">
        <v>159</v>
      </c>
    </row>
    <row r="730" spans="1:65" s="13" customFormat="1" ht="11.25">
      <c r="B730" s="223"/>
      <c r="C730" s="224"/>
      <c r="D730" s="225" t="s">
        <v>169</v>
      </c>
      <c r="E730" s="226" t="s">
        <v>1</v>
      </c>
      <c r="F730" s="227" t="s">
        <v>251</v>
      </c>
      <c r="G730" s="224"/>
      <c r="H730" s="226" t="s">
        <v>1</v>
      </c>
      <c r="I730" s="228"/>
      <c r="J730" s="224"/>
      <c r="K730" s="224"/>
      <c r="L730" s="229"/>
      <c r="M730" s="230"/>
      <c r="N730" s="231"/>
      <c r="O730" s="231"/>
      <c r="P730" s="231"/>
      <c r="Q730" s="231"/>
      <c r="R730" s="231"/>
      <c r="S730" s="231"/>
      <c r="T730" s="232"/>
      <c r="AT730" s="233" t="s">
        <v>169</v>
      </c>
      <c r="AU730" s="233" t="s">
        <v>88</v>
      </c>
      <c r="AV730" s="13" t="s">
        <v>82</v>
      </c>
      <c r="AW730" s="13" t="s">
        <v>30</v>
      </c>
      <c r="AX730" s="13" t="s">
        <v>75</v>
      </c>
      <c r="AY730" s="233" t="s">
        <v>159</v>
      </c>
    </row>
    <row r="731" spans="1:65" s="14" customFormat="1" ht="11.25">
      <c r="B731" s="234"/>
      <c r="C731" s="235"/>
      <c r="D731" s="225" t="s">
        <v>169</v>
      </c>
      <c r="E731" s="236" t="s">
        <v>1</v>
      </c>
      <c r="F731" s="237" t="s">
        <v>909</v>
      </c>
      <c r="G731" s="235"/>
      <c r="H731" s="238">
        <v>18.425999999999998</v>
      </c>
      <c r="I731" s="239"/>
      <c r="J731" s="235"/>
      <c r="K731" s="235"/>
      <c r="L731" s="240"/>
      <c r="M731" s="241"/>
      <c r="N731" s="242"/>
      <c r="O731" s="242"/>
      <c r="P731" s="242"/>
      <c r="Q731" s="242"/>
      <c r="R731" s="242"/>
      <c r="S731" s="242"/>
      <c r="T731" s="243"/>
      <c r="AT731" s="244" t="s">
        <v>169</v>
      </c>
      <c r="AU731" s="244" t="s">
        <v>88</v>
      </c>
      <c r="AV731" s="14" t="s">
        <v>88</v>
      </c>
      <c r="AW731" s="14" t="s">
        <v>30</v>
      </c>
      <c r="AX731" s="14" t="s">
        <v>75</v>
      </c>
      <c r="AY731" s="244" t="s">
        <v>159</v>
      </c>
    </row>
    <row r="732" spans="1:65" s="13" customFormat="1" ht="11.25">
      <c r="B732" s="223"/>
      <c r="C732" s="224"/>
      <c r="D732" s="225" t="s">
        <v>169</v>
      </c>
      <c r="E732" s="226" t="s">
        <v>1</v>
      </c>
      <c r="F732" s="227" t="s">
        <v>249</v>
      </c>
      <c r="G732" s="224"/>
      <c r="H732" s="226" t="s">
        <v>1</v>
      </c>
      <c r="I732" s="228"/>
      <c r="J732" s="224"/>
      <c r="K732" s="224"/>
      <c r="L732" s="229"/>
      <c r="M732" s="230"/>
      <c r="N732" s="231"/>
      <c r="O732" s="231"/>
      <c r="P732" s="231"/>
      <c r="Q732" s="231"/>
      <c r="R732" s="231"/>
      <c r="S732" s="231"/>
      <c r="T732" s="232"/>
      <c r="AT732" s="233" t="s">
        <v>169</v>
      </c>
      <c r="AU732" s="233" t="s">
        <v>88</v>
      </c>
      <c r="AV732" s="13" t="s">
        <v>82</v>
      </c>
      <c r="AW732" s="13" t="s">
        <v>30</v>
      </c>
      <c r="AX732" s="13" t="s">
        <v>75</v>
      </c>
      <c r="AY732" s="233" t="s">
        <v>159</v>
      </c>
    </row>
    <row r="733" spans="1:65" s="14" customFormat="1" ht="11.25">
      <c r="B733" s="234"/>
      <c r="C733" s="235"/>
      <c r="D733" s="225" t="s">
        <v>169</v>
      </c>
      <c r="E733" s="236" t="s">
        <v>1</v>
      </c>
      <c r="F733" s="237" t="s">
        <v>250</v>
      </c>
      <c r="G733" s="235"/>
      <c r="H733" s="238">
        <v>21.597999999999999</v>
      </c>
      <c r="I733" s="239"/>
      <c r="J733" s="235"/>
      <c r="K733" s="235"/>
      <c r="L733" s="240"/>
      <c r="M733" s="241"/>
      <c r="N733" s="242"/>
      <c r="O733" s="242"/>
      <c r="P733" s="242"/>
      <c r="Q733" s="242"/>
      <c r="R733" s="242"/>
      <c r="S733" s="242"/>
      <c r="T733" s="243"/>
      <c r="AT733" s="244" t="s">
        <v>169</v>
      </c>
      <c r="AU733" s="244" t="s">
        <v>88</v>
      </c>
      <c r="AV733" s="14" t="s">
        <v>88</v>
      </c>
      <c r="AW733" s="14" t="s">
        <v>30</v>
      </c>
      <c r="AX733" s="14" t="s">
        <v>75</v>
      </c>
      <c r="AY733" s="244" t="s">
        <v>159</v>
      </c>
    </row>
    <row r="734" spans="1:65" s="15" customFormat="1" ht="11.25">
      <c r="B734" s="245"/>
      <c r="C734" s="246"/>
      <c r="D734" s="225" t="s">
        <v>169</v>
      </c>
      <c r="E734" s="247" t="s">
        <v>1</v>
      </c>
      <c r="F734" s="248" t="s">
        <v>179</v>
      </c>
      <c r="G734" s="246"/>
      <c r="H734" s="249">
        <v>69.045000000000002</v>
      </c>
      <c r="I734" s="250"/>
      <c r="J734" s="246"/>
      <c r="K734" s="246"/>
      <c r="L734" s="251"/>
      <c r="M734" s="252"/>
      <c r="N734" s="253"/>
      <c r="O734" s="253"/>
      <c r="P734" s="253"/>
      <c r="Q734" s="253"/>
      <c r="R734" s="253"/>
      <c r="S734" s="253"/>
      <c r="T734" s="254"/>
      <c r="AT734" s="255" t="s">
        <v>169</v>
      </c>
      <c r="AU734" s="255" t="s">
        <v>88</v>
      </c>
      <c r="AV734" s="15" t="s">
        <v>167</v>
      </c>
      <c r="AW734" s="15" t="s">
        <v>30</v>
      </c>
      <c r="AX734" s="15" t="s">
        <v>82</v>
      </c>
      <c r="AY734" s="255" t="s">
        <v>159</v>
      </c>
    </row>
    <row r="735" spans="1:65" s="2" customFormat="1" ht="24.2" customHeight="1">
      <c r="A735" s="35"/>
      <c r="B735" s="36"/>
      <c r="C735" s="210" t="s">
        <v>961</v>
      </c>
      <c r="D735" s="210" t="s">
        <v>163</v>
      </c>
      <c r="E735" s="211" t="s">
        <v>962</v>
      </c>
      <c r="F735" s="212" t="s">
        <v>963</v>
      </c>
      <c r="G735" s="213" t="s">
        <v>166</v>
      </c>
      <c r="H735" s="214">
        <v>23.067</v>
      </c>
      <c r="I735" s="215"/>
      <c r="J735" s="216">
        <f>ROUND(I735*H735,2)</f>
        <v>0</v>
      </c>
      <c r="K735" s="217"/>
      <c r="L735" s="38"/>
      <c r="M735" s="218" t="s">
        <v>1</v>
      </c>
      <c r="N735" s="219" t="s">
        <v>41</v>
      </c>
      <c r="O735" s="72"/>
      <c r="P735" s="220">
        <f>O735*H735</f>
        <v>0</v>
      </c>
      <c r="Q735" s="220">
        <v>4.4999999999999997E-3</v>
      </c>
      <c r="R735" s="220">
        <f>Q735*H735</f>
        <v>0.10380149999999999</v>
      </c>
      <c r="S735" s="220">
        <v>0</v>
      </c>
      <c r="T735" s="221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222" t="s">
        <v>315</v>
      </c>
      <c r="AT735" s="222" t="s">
        <v>163</v>
      </c>
      <c r="AU735" s="222" t="s">
        <v>88</v>
      </c>
      <c r="AY735" s="17" t="s">
        <v>159</v>
      </c>
      <c r="BE735" s="118">
        <f>IF(N735="základní",J735,0)</f>
        <v>0</v>
      </c>
      <c r="BF735" s="118">
        <f>IF(N735="snížená",J735,0)</f>
        <v>0</v>
      </c>
      <c r="BG735" s="118">
        <f>IF(N735="zákl. přenesená",J735,0)</f>
        <v>0</v>
      </c>
      <c r="BH735" s="118">
        <f>IF(N735="sníž. přenesená",J735,0)</f>
        <v>0</v>
      </c>
      <c r="BI735" s="118">
        <f>IF(N735="nulová",J735,0)</f>
        <v>0</v>
      </c>
      <c r="BJ735" s="17" t="s">
        <v>88</v>
      </c>
      <c r="BK735" s="118">
        <f>ROUND(I735*H735,2)</f>
        <v>0</v>
      </c>
      <c r="BL735" s="17" t="s">
        <v>315</v>
      </c>
      <c r="BM735" s="222" t="s">
        <v>964</v>
      </c>
    </row>
    <row r="736" spans="1:65" s="13" customFormat="1" ht="11.25">
      <c r="B736" s="223"/>
      <c r="C736" s="224"/>
      <c r="D736" s="225" t="s">
        <v>169</v>
      </c>
      <c r="E736" s="226" t="s">
        <v>1</v>
      </c>
      <c r="F736" s="227" t="s">
        <v>206</v>
      </c>
      <c r="G736" s="224"/>
      <c r="H736" s="226" t="s">
        <v>1</v>
      </c>
      <c r="I736" s="228"/>
      <c r="J736" s="224"/>
      <c r="K736" s="224"/>
      <c r="L736" s="229"/>
      <c r="M736" s="230"/>
      <c r="N736" s="231"/>
      <c r="O736" s="231"/>
      <c r="P736" s="231"/>
      <c r="Q736" s="231"/>
      <c r="R736" s="231"/>
      <c r="S736" s="231"/>
      <c r="T736" s="232"/>
      <c r="AT736" s="233" t="s">
        <v>169</v>
      </c>
      <c r="AU736" s="233" t="s">
        <v>88</v>
      </c>
      <c r="AV736" s="13" t="s">
        <v>82</v>
      </c>
      <c r="AW736" s="13" t="s">
        <v>30</v>
      </c>
      <c r="AX736" s="13" t="s">
        <v>75</v>
      </c>
      <c r="AY736" s="233" t="s">
        <v>159</v>
      </c>
    </row>
    <row r="737" spans="1:65" s="14" customFormat="1" ht="22.5">
      <c r="B737" s="234"/>
      <c r="C737" s="235"/>
      <c r="D737" s="225" t="s">
        <v>169</v>
      </c>
      <c r="E737" s="236" t="s">
        <v>1</v>
      </c>
      <c r="F737" s="237" t="s">
        <v>242</v>
      </c>
      <c r="G737" s="235"/>
      <c r="H737" s="238">
        <v>21.007999999999999</v>
      </c>
      <c r="I737" s="239"/>
      <c r="J737" s="235"/>
      <c r="K737" s="235"/>
      <c r="L737" s="240"/>
      <c r="M737" s="241"/>
      <c r="N737" s="242"/>
      <c r="O737" s="242"/>
      <c r="P737" s="242"/>
      <c r="Q737" s="242"/>
      <c r="R737" s="242"/>
      <c r="S737" s="242"/>
      <c r="T737" s="243"/>
      <c r="AT737" s="244" t="s">
        <v>169</v>
      </c>
      <c r="AU737" s="244" t="s">
        <v>88</v>
      </c>
      <c r="AV737" s="14" t="s">
        <v>88</v>
      </c>
      <c r="AW737" s="14" t="s">
        <v>30</v>
      </c>
      <c r="AX737" s="14" t="s">
        <v>75</v>
      </c>
      <c r="AY737" s="244" t="s">
        <v>159</v>
      </c>
    </row>
    <row r="738" spans="1:65" s="13" customFormat="1" ht="11.25">
      <c r="B738" s="223"/>
      <c r="C738" s="224"/>
      <c r="D738" s="225" t="s">
        <v>169</v>
      </c>
      <c r="E738" s="226" t="s">
        <v>1</v>
      </c>
      <c r="F738" s="227" t="s">
        <v>240</v>
      </c>
      <c r="G738" s="224"/>
      <c r="H738" s="226" t="s">
        <v>1</v>
      </c>
      <c r="I738" s="228"/>
      <c r="J738" s="224"/>
      <c r="K738" s="224"/>
      <c r="L738" s="229"/>
      <c r="M738" s="230"/>
      <c r="N738" s="231"/>
      <c r="O738" s="231"/>
      <c r="P738" s="231"/>
      <c r="Q738" s="231"/>
      <c r="R738" s="231"/>
      <c r="S738" s="231"/>
      <c r="T738" s="232"/>
      <c r="AT738" s="233" t="s">
        <v>169</v>
      </c>
      <c r="AU738" s="233" t="s">
        <v>88</v>
      </c>
      <c r="AV738" s="13" t="s">
        <v>82</v>
      </c>
      <c r="AW738" s="13" t="s">
        <v>30</v>
      </c>
      <c r="AX738" s="13" t="s">
        <v>75</v>
      </c>
      <c r="AY738" s="233" t="s">
        <v>159</v>
      </c>
    </row>
    <row r="739" spans="1:65" s="14" customFormat="1" ht="11.25">
      <c r="B739" s="234"/>
      <c r="C739" s="235"/>
      <c r="D739" s="225" t="s">
        <v>169</v>
      </c>
      <c r="E739" s="236" t="s">
        <v>1</v>
      </c>
      <c r="F739" s="237" t="s">
        <v>241</v>
      </c>
      <c r="G739" s="235"/>
      <c r="H739" s="238">
        <v>2.0590000000000002</v>
      </c>
      <c r="I739" s="239"/>
      <c r="J739" s="235"/>
      <c r="K739" s="235"/>
      <c r="L739" s="240"/>
      <c r="M739" s="241"/>
      <c r="N739" s="242"/>
      <c r="O739" s="242"/>
      <c r="P739" s="242"/>
      <c r="Q739" s="242"/>
      <c r="R739" s="242"/>
      <c r="S739" s="242"/>
      <c r="T739" s="243"/>
      <c r="AT739" s="244" t="s">
        <v>169</v>
      </c>
      <c r="AU739" s="244" t="s">
        <v>88</v>
      </c>
      <c r="AV739" s="14" t="s">
        <v>88</v>
      </c>
      <c r="AW739" s="14" t="s">
        <v>30</v>
      </c>
      <c r="AX739" s="14" t="s">
        <v>75</v>
      </c>
      <c r="AY739" s="244" t="s">
        <v>159</v>
      </c>
    </row>
    <row r="740" spans="1:65" s="15" customFormat="1" ht="11.25">
      <c r="B740" s="245"/>
      <c r="C740" s="246"/>
      <c r="D740" s="225" t="s">
        <v>169</v>
      </c>
      <c r="E740" s="247" t="s">
        <v>1</v>
      </c>
      <c r="F740" s="248" t="s">
        <v>179</v>
      </c>
      <c r="G740" s="246"/>
      <c r="H740" s="249">
        <v>23.067</v>
      </c>
      <c r="I740" s="250"/>
      <c r="J740" s="246"/>
      <c r="K740" s="246"/>
      <c r="L740" s="251"/>
      <c r="M740" s="252"/>
      <c r="N740" s="253"/>
      <c r="O740" s="253"/>
      <c r="P740" s="253"/>
      <c r="Q740" s="253"/>
      <c r="R740" s="253"/>
      <c r="S740" s="253"/>
      <c r="T740" s="254"/>
      <c r="AT740" s="255" t="s">
        <v>169</v>
      </c>
      <c r="AU740" s="255" t="s">
        <v>88</v>
      </c>
      <c r="AV740" s="15" t="s">
        <v>167</v>
      </c>
      <c r="AW740" s="15" t="s">
        <v>30</v>
      </c>
      <c r="AX740" s="15" t="s">
        <v>82</v>
      </c>
      <c r="AY740" s="255" t="s">
        <v>159</v>
      </c>
    </row>
    <row r="741" spans="1:65" s="2" customFormat="1" ht="24.2" customHeight="1">
      <c r="A741" s="35"/>
      <c r="B741" s="36"/>
      <c r="C741" s="210" t="s">
        <v>965</v>
      </c>
      <c r="D741" s="210" t="s">
        <v>163</v>
      </c>
      <c r="E741" s="211" t="s">
        <v>966</v>
      </c>
      <c r="F741" s="212" t="s">
        <v>967</v>
      </c>
      <c r="G741" s="213" t="s">
        <v>166</v>
      </c>
      <c r="H741" s="214">
        <v>38.927999999999997</v>
      </c>
      <c r="I741" s="215"/>
      <c r="J741" s="216">
        <f>ROUND(I741*H741,2)</f>
        <v>0</v>
      </c>
      <c r="K741" s="217"/>
      <c r="L741" s="38"/>
      <c r="M741" s="218" t="s">
        <v>1</v>
      </c>
      <c r="N741" s="219" t="s">
        <v>41</v>
      </c>
      <c r="O741" s="72"/>
      <c r="P741" s="220">
        <f>O741*H741</f>
        <v>0</v>
      </c>
      <c r="Q741" s="220">
        <v>0</v>
      </c>
      <c r="R741" s="220">
        <f>Q741*H741</f>
        <v>0</v>
      </c>
      <c r="S741" s="220">
        <v>2.5000000000000001E-3</v>
      </c>
      <c r="T741" s="221">
        <f>S741*H741</f>
        <v>9.731999999999999E-2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222" t="s">
        <v>315</v>
      </c>
      <c r="AT741" s="222" t="s">
        <v>163</v>
      </c>
      <c r="AU741" s="222" t="s">
        <v>88</v>
      </c>
      <c r="AY741" s="17" t="s">
        <v>159</v>
      </c>
      <c r="BE741" s="118">
        <f>IF(N741="základní",J741,0)</f>
        <v>0</v>
      </c>
      <c r="BF741" s="118">
        <f>IF(N741="snížená",J741,0)</f>
        <v>0</v>
      </c>
      <c r="BG741" s="118">
        <f>IF(N741="zákl. přenesená",J741,0)</f>
        <v>0</v>
      </c>
      <c r="BH741" s="118">
        <f>IF(N741="sníž. přenesená",J741,0)</f>
        <v>0</v>
      </c>
      <c r="BI741" s="118">
        <f>IF(N741="nulová",J741,0)</f>
        <v>0</v>
      </c>
      <c r="BJ741" s="17" t="s">
        <v>88</v>
      </c>
      <c r="BK741" s="118">
        <f>ROUND(I741*H741,2)</f>
        <v>0</v>
      </c>
      <c r="BL741" s="17" t="s">
        <v>315</v>
      </c>
      <c r="BM741" s="222" t="s">
        <v>968</v>
      </c>
    </row>
    <row r="742" spans="1:65" s="13" customFormat="1" ht="11.25">
      <c r="B742" s="223"/>
      <c r="C742" s="224"/>
      <c r="D742" s="225" t="s">
        <v>169</v>
      </c>
      <c r="E742" s="226" t="s">
        <v>1</v>
      </c>
      <c r="F742" s="227" t="s">
        <v>177</v>
      </c>
      <c r="G742" s="224"/>
      <c r="H742" s="226" t="s">
        <v>1</v>
      </c>
      <c r="I742" s="228"/>
      <c r="J742" s="224"/>
      <c r="K742" s="224"/>
      <c r="L742" s="229"/>
      <c r="M742" s="230"/>
      <c r="N742" s="231"/>
      <c r="O742" s="231"/>
      <c r="P742" s="231"/>
      <c r="Q742" s="231"/>
      <c r="R742" s="231"/>
      <c r="S742" s="231"/>
      <c r="T742" s="232"/>
      <c r="AT742" s="233" t="s">
        <v>169</v>
      </c>
      <c r="AU742" s="233" t="s">
        <v>88</v>
      </c>
      <c r="AV742" s="13" t="s">
        <v>82</v>
      </c>
      <c r="AW742" s="13" t="s">
        <v>30</v>
      </c>
      <c r="AX742" s="13" t="s">
        <v>75</v>
      </c>
      <c r="AY742" s="233" t="s">
        <v>159</v>
      </c>
    </row>
    <row r="743" spans="1:65" s="14" customFormat="1" ht="11.25">
      <c r="B743" s="234"/>
      <c r="C743" s="235"/>
      <c r="D743" s="225" t="s">
        <v>169</v>
      </c>
      <c r="E743" s="236" t="s">
        <v>1</v>
      </c>
      <c r="F743" s="237" t="s">
        <v>178</v>
      </c>
      <c r="G743" s="235"/>
      <c r="H743" s="238">
        <v>11.75</v>
      </c>
      <c r="I743" s="239"/>
      <c r="J743" s="235"/>
      <c r="K743" s="235"/>
      <c r="L743" s="240"/>
      <c r="M743" s="241"/>
      <c r="N743" s="242"/>
      <c r="O743" s="242"/>
      <c r="P743" s="242"/>
      <c r="Q743" s="242"/>
      <c r="R743" s="242"/>
      <c r="S743" s="242"/>
      <c r="T743" s="243"/>
      <c r="AT743" s="244" t="s">
        <v>169</v>
      </c>
      <c r="AU743" s="244" t="s">
        <v>88</v>
      </c>
      <c r="AV743" s="14" t="s">
        <v>88</v>
      </c>
      <c r="AW743" s="14" t="s">
        <v>30</v>
      </c>
      <c r="AX743" s="14" t="s">
        <v>75</v>
      </c>
      <c r="AY743" s="244" t="s">
        <v>159</v>
      </c>
    </row>
    <row r="744" spans="1:65" s="13" customFormat="1" ht="11.25">
      <c r="B744" s="223"/>
      <c r="C744" s="224"/>
      <c r="D744" s="225" t="s">
        <v>169</v>
      </c>
      <c r="E744" s="226" t="s">
        <v>1</v>
      </c>
      <c r="F744" s="227" t="s">
        <v>228</v>
      </c>
      <c r="G744" s="224"/>
      <c r="H744" s="226" t="s">
        <v>1</v>
      </c>
      <c r="I744" s="228"/>
      <c r="J744" s="224"/>
      <c r="K744" s="224"/>
      <c r="L744" s="229"/>
      <c r="M744" s="230"/>
      <c r="N744" s="231"/>
      <c r="O744" s="231"/>
      <c r="P744" s="231"/>
      <c r="Q744" s="231"/>
      <c r="R744" s="231"/>
      <c r="S744" s="231"/>
      <c r="T744" s="232"/>
      <c r="AT744" s="233" t="s">
        <v>169</v>
      </c>
      <c r="AU744" s="233" t="s">
        <v>88</v>
      </c>
      <c r="AV744" s="13" t="s">
        <v>82</v>
      </c>
      <c r="AW744" s="13" t="s">
        <v>30</v>
      </c>
      <c r="AX744" s="13" t="s">
        <v>75</v>
      </c>
      <c r="AY744" s="233" t="s">
        <v>159</v>
      </c>
    </row>
    <row r="745" spans="1:65" s="14" customFormat="1" ht="11.25">
      <c r="B745" s="234"/>
      <c r="C745" s="235"/>
      <c r="D745" s="225" t="s">
        <v>169</v>
      </c>
      <c r="E745" s="236" t="s">
        <v>1</v>
      </c>
      <c r="F745" s="237" t="s">
        <v>239</v>
      </c>
      <c r="G745" s="235"/>
      <c r="H745" s="238">
        <v>4.1109999999999998</v>
      </c>
      <c r="I745" s="239"/>
      <c r="J745" s="235"/>
      <c r="K745" s="235"/>
      <c r="L745" s="240"/>
      <c r="M745" s="241"/>
      <c r="N745" s="242"/>
      <c r="O745" s="242"/>
      <c r="P745" s="242"/>
      <c r="Q745" s="242"/>
      <c r="R745" s="242"/>
      <c r="S745" s="242"/>
      <c r="T745" s="243"/>
      <c r="AT745" s="244" t="s">
        <v>169</v>
      </c>
      <c r="AU745" s="244" t="s">
        <v>88</v>
      </c>
      <c r="AV745" s="14" t="s">
        <v>88</v>
      </c>
      <c r="AW745" s="14" t="s">
        <v>30</v>
      </c>
      <c r="AX745" s="14" t="s">
        <v>75</v>
      </c>
      <c r="AY745" s="244" t="s">
        <v>159</v>
      </c>
    </row>
    <row r="746" spans="1:65" s="13" customFormat="1" ht="11.25">
      <c r="B746" s="223"/>
      <c r="C746" s="224"/>
      <c r="D746" s="225" t="s">
        <v>169</v>
      </c>
      <c r="E746" s="226" t="s">
        <v>1</v>
      </c>
      <c r="F746" s="227" t="s">
        <v>240</v>
      </c>
      <c r="G746" s="224"/>
      <c r="H746" s="226" t="s">
        <v>1</v>
      </c>
      <c r="I746" s="228"/>
      <c r="J746" s="224"/>
      <c r="K746" s="224"/>
      <c r="L746" s="229"/>
      <c r="M746" s="230"/>
      <c r="N746" s="231"/>
      <c r="O746" s="231"/>
      <c r="P746" s="231"/>
      <c r="Q746" s="231"/>
      <c r="R746" s="231"/>
      <c r="S746" s="231"/>
      <c r="T746" s="232"/>
      <c r="AT746" s="233" t="s">
        <v>169</v>
      </c>
      <c r="AU746" s="233" t="s">
        <v>88</v>
      </c>
      <c r="AV746" s="13" t="s">
        <v>82</v>
      </c>
      <c r="AW746" s="13" t="s">
        <v>30</v>
      </c>
      <c r="AX746" s="13" t="s">
        <v>75</v>
      </c>
      <c r="AY746" s="233" t="s">
        <v>159</v>
      </c>
    </row>
    <row r="747" spans="1:65" s="14" customFormat="1" ht="11.25">
      <c r="B747" s="234"/>
      <c r="C747" s="235"/>
      <c r="D747" s="225" t="s">
        <v>169</v>
      </c>
      <c r="E747" s="236" t="s">
        <v>1</v>
      </c>
      <c r="F747" s="237" t="s">
        <v>241</v>
      </c>
      <c r="G747" s="235"/>
      <c r="H747" s="238">
        <v>2.0590000000000002</v>
      </c>
      <c r="I747" s="239"/>
      <c r="J747" s="235"/>
      <c r="K747" s="235"/>
      <c r="L747" s="240"/>
      <c r="M747" s="241"/>
      <c r="N747" s="242"/>
      <c r="O747" s="242"/>
      <c r="P747" s="242"/>
      <c r="Q747" s="242"/>
      <c r="R747" s="242"/>
      <c r="S747" s="242"/>
      <c r="T747" s="243"/>
      <c r="AT747" s="244" t="s">
        <v>169</v>
      </c>
      <c r="AU747" s="244" t="s">
        <v>88</v>
      </c>
      <c r="AV747" s="14" t="s">
        <v>88</v>
      </c>
      <c r="AW747" s="14" t="s">
        <v>30</v>
      </c>
      <c r="AX747" s="14" t="s">
        <v>75</v>
      </c>
      <c r="AY747" s="244" t="s">
        <v>159</v>
      </c>
    </row>
    <row r="748" spans="1:65" s="13" customFormat="1" ht="11.25">
      <c r="B748" s="223"/>
      <c r="C748" s="224"/>
      <c r="D748" s="225" t="s">
        <v>169</v>
      </c>
      <c r="E748" s="226" t="s">
        <v>1</v>
      </c>
      <c r="F748" s="227" t="s">
        <v>206</v>
      </c>
      <c r="G748" s="224"/>
      <c r="H748" s="226" t="s">
        <v>1</v>
      </c>
      <c r="I748" s="228"/>
      <c r="J748" s="224"/>
      <c r="K748" s="224"/>
      <c r="L748" s="229"/>
      <c r="M748" s="230"/>
      <c r="N748" s="231"/>
      <c r="O748" s="231"/>
      <c r="P748" s="231"/>
      <c r="Q748" s="231"/>
      <c r="R748" s="231"/>
      <c r="S748" s="231"/>
      <c r="T748" s="232"/>
      <c r="AT748" s="233" t="s">
        <v>169</v>
      </c>
      <c r="AU748" s="233" t="s">
        <v>88</v>
      </c>
      <c r="AV748" s="13" t="s">
        <v>82</v>
      </c>
      <c r="AW748" s="13" t="s">
        <v>30</v>
      </c>
      <c r="AX748" s="13" t="s">
        <v>75</v>
      </c>
      <c r="AY748" s="233" t="s">
        <v>159</v>
      </c>
    </row>
    <row r="749" spans="1:65" s="14" customFormat="1" ht="22.5">
      <c r="B749" s="234"/>
      <c r="C749" s="235"/>
      <c r="D749" s="225" t="s">
        <v>169</v>
      </c>
      <c r="E749" s="236" t="s">
        <v>1</v>
      </c>
      <c r="F749" s="237" t="s">
        <v>242</v>
      </c>
      <c r="G749" s="235"/>
      <c r="H749" s="238">
        <v>21.007999999999999</v>
      </c>
      <c r="I749" s="239"/>
      <c r="J749" s="235"/>
      <c r="K749" s="235"/>
      <c r="L749" s="240"/>
      <c r="M749" s="241"/>
      <c r="N749" s="242"/>
      <c r="O749" s="242"/>
      <c r="P749" s="242"/>
      <c r="Q749" s="242"/>
      <c r="R749" s="242"/>
      <c r="S749" s="242"/>
      <c r="T749" s="243"/>
      <c r="AT749" s="244" t="s">
        <v>169</v>
      </c>
      <c r="AU749" s="244" t="s">
        <v>88</v>
      </c>
      <c r="AV749" s="14" t="s">
        <v>88</v>
      </c>
      <c r="AW749" s="14" t="s">
        <v>30</v>
      </c>
      <c r="AX749" s="14" t="s">
        <v>75</v>
      </c>
      <c r="AY749" s="244" t="s">
        <v>159</v>
      </c>
    </row>
    <row r="750" spans="1:65" s="15" customFormat="1" ht="11.25">
      <c r="B750" s="245"/>
      <c r="C750" s="246"/>
      <c r="D750" s="225" t="s">
        <v>169</v>
      </c>
      <c r="E750" s="247" t="s">
        <v>1</v>
      </c>
      <c r="F750" s="248" t="s">
        <v>179</v>
      </c>
      <c r="G750" s="246"/>
      <c r="H750" s="249">
        <v>38.927999999999997</v>
      </c>
      <c r="I750" s="250"/>
      <c r="J750" s="246"/>
      <c r="K750" s="246"/>
      <c r="L750" s="251"/>
      <c r="M750" s="252"/>
      <c r="N750" s="253"/>
      <c r="O750" s="253"/>
      <c r="P750" s="253"/>
      <c r="Q750" s="253"/>
      <c r="R750" s="253"/>
      <c r="S750" s="253"/>
      <c r="T750" s="254"/>
      <c r="AT750" s="255" t="s">
        <v>169</v>
      </c>
      <c r="AU750" s="255" t="s">
        <v>88</v>
      </c>
      <c r="AV750" s="15" t="s">
        <v>167</v>
      </c>
      <c r="AW750" s="15" t="s">
        <v>30</v>
      </c>
      <c r="AX750" s="15" t="s">
        <v>82</v>
      </c>
      <c r="AY750" s="255" t="s">
        <v>159</v>
      </c>
    </row>
    <row r="751" spans="1:65" s="2" customFormat="1" ht="14.45" customHeight="1">
      <c r="A751" s="35"/>
      <c r="B751" s="36"/>
      <c r="C751" s="210" t="s">
        <v>969</v>
      </c>
      <c r="D751" s="210" t="s">
        <v>163</v>
      </c>
      <c r="E751" s="211" t="s">
        <v>970</v>
      </c>
      <c r="F751" s="212" t="s">
        <v>971</v>
      </c>
      <c r="G751" s="213" t="s">
        <v>166</v>
      </c>
      <c r="H751" s="214">
        <v>31.225999999999999</v>
      </c>
      <c r="I751" s="215"/>
      <c r="J751" s="216">
        <f>ROUND(I751*H751,2)</f>
        <v>0</v>
      </c>
      <c r="K751" s="217"/>
      <c r="L751" s="38"/>
      <c r="M751" s="218" t="s">
        <v>1</v>
      </c>
      <c r="N751" s="219" t="s">
        <v>41</v>
      </c>
      <c r="O751" s="72"/>
      <c r="P751" s="220">
        <f>O751*H751</f>
        <v>0</v>
      </c>
      <c r="Q751" s="220">
        <v>2.9999999999999997E-4</v>
      </c>
      <c r="R751" s="220">
        <f>Q751*H751</f>
        <v>9.367799999999999E-3</v>
      </c>
      <c r="S751" s="220">
        <v>0</v>
      </c>
      <c r="T751" s="221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22" t="s">
        <v>315</v>
      </c>
      <c r="AT751" s="222" t="s">
        <v>163</v>
      </c>
      <c r="AU751" s="222" t="s">
        <v>88</v>
      </c>
      <c r="AY751" s="17" t="s">
        <v>159</v>
      </c>
      <c r="BE751" s="118">
        <f>IF(N751="základní",J751,0)</f>
        <v>0</v>
      </c>
      <c r="BF751" s="118">
        <f>IF(N751="snížená",J751,0)</f>
        <v>0</v>
      </c>
      <c r="BG751" s="118">
        <f>IF(N751="zákl. přenesená",J751,0)</f>
        <v>0</v>
      </c>
      <c r="BH751" s="118">
        <f>IF(N751="sníž. přenesená",J751,0)</f>
        <v>0</v>
      </c>
      <c r="BI751" s="118">
        <f>IF(N751="nulová",J751,0)</f>
        <v>0</v>
      </c>
      <c r="BJ751" s="17" t="s">
        <v>88</v>
      </c>
      <c r="BK751" s="118">
        <f>ROUND(I751*H751,2)</f>
        <v>0</v>
      </c>
      <c r="BL751" s="17" t="s">
        <v>315</v>
      </c>
      <c r="BM751" s="222" t="s">
        <v>972</v>
      </c>
    </row>
    <row r="752" spans="1:65" s="13" customFormat="1" ht="11.25">
      <c r="B752" s="223"/>
      <c r="C752" s="224"/>
      <c r="D752" s="225" t="s">
        <v>169</v>
      </c>
      <c r="E752" s="226" t="s">
        <v>1</v>
      </c>
      <c r="F752" s="227" t="s">
        <v>206</v>
      </c>
      <c r="G752" s="224"/>
      <c r="H752" s="226" t="s">
        <v>1</v>
      </c>
      <c r="I752" s="228"/>
      <c r="J752" s="224"/>
      <c r="K752" s="224"/>
      <c r="L752" s="229"/>
      <c r="M752" s="230"/>
      <c r="N752" s="231"/>
      <c r="O752" s="231"/>
      <c r="P752" s="231"/>
      <c r="Q752" s="231"/>
      <c r="R752" s="231"/>
      <c r="S752" s="231"/>
      <c r="T752" s="232"/>
      <c r="AT752" s="233" t="s">
        <v>169</v>
      </c>
      <c r="AU752" s="233" t="s">
        <v>88</v>
      </c>
      <c r="AV752" s="13" t="s">
        <v>82</v>
      </c>
      <c r="AW752" s="13" t="s">
        <v>30</v>
      </c>
      <c r="AX752" s="13" t="s">
        <v>75</v>
      </c>
      <c r="AY752" s="233" t="s">
        <v>159</v>
      </c>
    </row>
    <row r="753" spans="1:65" s="14" customFormat="1" ht="11.25">
      <c r="B753" s="234"/>
      <c r="C753" s="235"/>
      <c r="D753" s="225" t="s">
        <v>169</v>
      </c>
      <c r="E753" s="236" t="s">
        <v>1</v>
      </c>
      <c r="F753" s="237" t="s">
        <v>973</v>
      </c>
      <c r="G753" s="235"/>
      <c r="H753" s="238">
        <v>4.9930000000000003</v>
      </c>
      <c r="I753" s="239"/>
      <c r="J753" s="235"/>
      <c r="K753" s="235"/>
      <c r="L753" s="240"/>
      <c r="M753" s="241"/>
      <c r="N753" s="242"/>
      <c r="O753" s="242"/>
      <c r="P753" s="242"/>
      <c r="Q753" s="242"/>
      <c r="R753" s="242"/>
      <c r="S753" s="242"/>
      <c r="T753" s="243"/>
      <c r="AT753" s="244" t="s">
        <v>169</v>
      </c>
      <c r="AU753" s="244" t="s">
        <v>88</v>
      </c>
      <c r="AV753" s="14" t="s">
        <v>88</v>
      </c>
      <c r="AW753" s="14" t="s">
        <v>30</v>
      </c>
      <c r="AX753" s="14" t="s">
        <v>75</v>
      </c>
      <c r="AY753" s="244" t="s">
        <v>159</v>
      </c>
    </row>
    <row r="754" spans="1:65" s="13" customFormat="1" ht="11.25">
      <c r="B754" s="223"/>
      <c r="C754" s="224"/>
      <c r="D754" s="225" t="s">
        <v>169</v>
      </c>
      <c r="E754" s="226" t="s">
        <v>1</v>
      </c>
      <c r="F754" s="227" t="s">
        <v>177</v>
      </c>
      <c r="G754" s="224"/>
      <c r="H754" s="226" t="s">
        <v>1</v>
      </c>
      <c r="I754" s="228"/>
      <c r="J754" s="224"/>
      <c r="K754" s="224"/>
      <c r="L754" s="229"/>
      <c r="M754" s="230"/>
      <c r="N754" s="231"/>
      <c r="O754" s="231"/>
      <c r="P754" s="231"/>
      <c r="Q754" s="231"/>
      <c r="R754" s="231"/>
      <c r="S754" s="231"/>
      <c r="T754" s="232"/>
      <c r="AT754" s="233" t="s">
        <v>169</v>
      </c>
      <c r="AU754" s="233" t="s">
        <v>88</v>
      </c>
      <c r="AV754" s="13" t="s">
        <v>82</v>
      </c>
      <c r="AW754" s="13" t="s">
        <v>30</v>
      </c>
      <c r="AX754" s="13" t="s">
        <v>75</v>
      </c>
      <c r="AY754" s="233" t="s">
        <v>159</v>
      </c>
    </row>
    <row r="755" spans="1:65" s="14" customFormat="1" ht="11.25">
      <c r="B755" s="234"/>
      <c r="C755" s="235"/>
      <c r="D755" s="225" t="s">
        <v>169</v>
      </c>
      <c r="E755" s="236" t="s">
        <v>1</v>
      </c>
      <c r="F755" s="237" t="s">
        <v>974</v>
      </c>
      <c r="G755" s="235"/>
      <c r="H755" s="238">
        <v>8.8290000000000006</v>
      </c>
      <c r="I755" s="239"/>
      <c r="J755" s="235"/>
      <c r="K755" s="235"/>
      <c r="L755" s="240"/>
      <c r="M755" s="241"/>
      <c r="N755" s="242"/>
      <c r="O755" s="242"/>
      <c r="P755" s="242"/>
      <c r="Q755" s="242"/>
      <c r="R755" s="242"/>
      <c r="S755" s="242"/>
      <c r="T755" s="243"/>
      <c r="AT755" s="244" t="s">
        <v>169</v>
      </c>
      <c r="AU755" s="244" t="s">
        <v>88</v>
      </c>
      <c r="AV755" s="14" t="s">
        <v>88</v>
      </c>
      <c r="AW755" s="14" t="s">
        <v>30</v>
      </c>
      <c r="AX755" s="14" t="s">
        <v>75</v>
      </c>
      <c r="AY755" s="244" t="s">
        <v>159</v>
      </c>
    </row>
    <row r="756" spans="1:65" s="13" customFormat="1" ht="11.25">
      <c r="B756" s="223"/>
      <c r="C756" s="224"/>
      <c r="D756" s="225" t="s">
        <v>169</v>
      </c>
      <c r="E756" s="226" t="s">
        <v>1</v>
      </c>
      <c r="F756" s="227" t="s">
        <v>228</v>
      </c>
      <c r="G756" s="224"/>
      <c r="H756" s="226" t="s">
        <v>1</v>
      </c>
      <c r="I756" s="228"/>
      <c r="J756" s="224"/>
      <c r="K756" s="224"/>
      <c r="L756" s="229"/>
      <c r="M756" s="230"/>
      <c r="N756" s="231"/>
      <c r="O756" s="231"/>
      <c r="P756" s="231"/>
      <c r="Q756" s="231"/>
      <c r="R756" s="231"/>
      <c r="S756" s="231"/>
      <c r="T756" s="232"/>
      <c r="AT756" s="233" t="s">
        <v>169</v>
      </c>
      <c r="AU756" s="233" t="s">
        <v>88</v>
      </c>
      <c r="AV756" s="13" t="s">
        <v>82</v>
      </c>
      <c r="AW756" s="13" t="s">
        <v>30</v>
      </c>
      <c r="AX756" s="13" t="s">
        <v>75</v>
      </c>
      <c r="AY756" s="233" t="s">
        <v>159</v>
      </c>
    </row>
    <row r="757" spans="1:65" s="14" customFormat="1" ht="11.25">
      <c r="B757" s="234"/>
      <c r="C757" s="235"/>
      <c r="D757" s="225" t="s">
        <v>169</v>
      </c>
      <c r="E757" s="236" t="s">
        <v>1</v>
      </c>
      <c r="F757" s="237" t="s">
        <v>975</v>
      </c>
      <c r="G757" s="235"/>
      <c r="H757" s="238">
        <v>1.643</v>
      </c>
      <c r="I757" s="239"/>
      <c r="J757" s="235"/>
      <c r="K757" s="235"/>
      <c r="L757" s="240"/>
      <c r="M757" s="241"/>
      <c r="N757" s="242"/>
      <c r="O757" s="242"/>
      <c r="P757" s="242"/>
      <c r="Q757" s="242"/>
      <c r="R757" s="242"/>
      <c r="S757" s="242"/>
      <c r="T757" s="243"/>
      <c r="AT757" s="244" t="s">
        <v>169</v>
      </c>
      <c r="AU757" s="244" t="s">
        <v>88</v>
      </c>
      <c r="AV757" s="14" t="s">
        <v>88</v>
      </c>
      <c r="AW757" s="14" t="s">
        <v>30</v>
      </c>
      <c r="AX757" s="14" t="s">
        <v>75</v>
      </c>
      <c r="AY757" s="244" t="s">
        <v>159</v>
      </c>
    </row>
    <row r="758" spans="1:65" s="13" customFormat="1" ht="11.25">
      <c r="B758" s="223"/>
      <c r="C758" s="224"/>
      <c r="D758" s="225" t="s">
        <v>169</v>
      </c>
      <c r="E758" s="226" t="s">
        <v>1</v>
      </c>
      <c r="F758" s="227" t="s">
        <v>245</v>
      </c>
      <c r="G758" s="224"/>
      <c r="H758" s="226" t="s">
        <v>1</v>
      </c>
      <c r="I758" s="228"/>
      <c r="J758" s="224"/>
      <c r="K758" s="224"/>
      <c r="L758" s="229"/>
      <c r="M758" s="230"/>
      <c r="N758" s="231"/>
      <c r="O758" s="231"/>
      <c r="P758" s="231"/>
      <c r="Q758" s="231"/>
      <c r="R758" s="231"/>
      <c r="S758" s="231"/>
      <c r="T758" s="232"/>
      <c r="AT758" s="233" t="s">
        <v>169</v>
      </c>
      <c r="AU758" s="233" t="s">
        <v>88</v>
      </c>
      <c r="AV758" s="13" t="s">
        <v>82</v>
      </c>
      <c r="AW758" s="13" t="s">
        <v>30</v>
      </c>
      <c r="AX758" s="13" t="s">
        <v>75</v>
      </c>
      <c r="AY758" s="233" t="s">
        <v>159</v>
      </c>
    </row>
    <row r="759" spans="1:65" s="14" customFormat="1" ht="11.25">
      <c r="B759" s="234"/>
      <c r="C759" s="235"/>
      <c r="D759" s="225" t="s">
        <v>169</v>
      </c>
      <c r="E759" s="236" t="s">
        <v>1</v>
      </c>
      <c r="F759" s="237" t="s">
        <v>976</v>
      </c>
      <c r="G759" s="235"/>
      <c r="H759" s="238">
        <v>15.760999999999999</v>
      </c>
      <c r="I759" s="239"/>
      <c r="J759" s="235"/>
      <c r="K759" s="235"/>
      <c r="L759" s="240"/>
      <c r="M759" s="241"/>
      <c r="N759" s="242"/>
      <c r="O759" s="242"/>
      <c r="P759" s="242"/>
      <c r="Q759" s="242"/>
      <c r="R759" s="242"/>
      <c r="S759" s="242"/>
      <c r="T759" s="243"/>
      <c r="AT759" s="244" t="s">
        <v>169</v>
      </c>
      <c r="AU759" s="244" t="s">
        <v>88</v>
      </c>
      <c r="AV759" s="14" t="s">
        <v>88</v>
      </c>
      <c r="AW759" s="14" t="s">
        <v>30</v>
      </c>
      <c r="AX759" s="14" t="s">
        <v>75</v>
      </c>
      <c r="AY759" s="244" t="s">
        <v>159</v>
      </c>
    </row>
    <row r="760" spans="1:65" s="15" customFormat="1" ht="11.25">
      <c r="B760" s="245"/>
      <c r="C760" s="246"/>
      <c r="D760" s="225" t="s">
        <v>169</v>
      </c>
      <c r="E760" s="247" t="s">
        <v>1</v>
      </c>
      <c r="F760" s="248" t="s">
        <v>179</v>
      </c>
      <c r="G760" s="246"/>
      <c r="H760" s="249">
        <v>31.225999999999999</v>
      </c>
      <c r="I760" s="250"/>
      <c r="J760" s="246"/>
      <c r="K760" s="246"/>
      <c r="L760" s="251"/>
      <c r="M760" s="252"/>
      <c r="N760" s="253"/>
      <c r="O760" s="253"/>
      <c r="P760" s="253"/>
      <c r="Q760" s="253"/>
      <c r="R760" s="253"/>
      <c r="S760" s="253"/>
      <c r="T760" s="254"/>
      <c r="AT760" s="255" t="s">
        <v>169</v>
      </c>
      <c r="AU760" s="255" t="s">
        <v>88</v>
      </c>
      <c r="AV760" s="15" t="s">
        <v>167</v>
      </c>
      <c r="AW760" s="15" t="s">
        <v>30</v>
      </c>
      <c r="AX760" s="15" t="s">
        <v>82</v>
      </c>
      <c r="AY760" s="255" t="s">
        <v>159</v>
      </c>
    </row>
    <row r="761" spans="1:65" s="2" customFormat="1" ht="14.45" customHeight="1">
      <c r="A761" s="35"/>
      <c r="B761" s="36"/>
      <c r="C761" s="256" t="s">
        <v>977</v>
      </c>
      <c r="D761" s="256" t="s">
        <v>396</v>
      </c>
      <c r="E761" s="257" t="s">
        <v>978</v>
      </c>
      <c r="F761" s="258" t="s">
        <v>979</v>
      </c>
      <c r="G761" s="259" t="s">
        <v>166</v>
      </c>
      <c r="H761" s="260">
        <v>27.212</v>
      </c>
      <c r="I761" s="261"/>
      <c r="J761" s="262">
        <f>ROUND(I761*H761,2)</f>
        <v>0</v>
      </c>
      <c r="K761" s="263"/>
      <c r="L761" s="264"/>
      <c r="M761" s="265" t="s">
        <v>1</v>
      </c>
      <c r="N761" s="266" t="s">
        <v>41</v>
      </c>
      <c r="O761" s="72"/>
      <c r="P761" s="220">
        <f>O761*H761</f>
        <v>0</v>
      </c>
      <c r="Q761" s="220">
        <v>2.8300000000000001E-3</v>
      </c>
      <c r="R761" s="220">
        <f>Q761*H761</f>
        <v>7.7009960000000002E-2</v>
      </c>
      <c r="S761" s="220">
        <v>0</v>
      </c>
      <c r="T761" s="221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222" t="s">
        <v>399</v>
      </c>
      <c r="AT761" s="222" t="s">
        <v>396</v>
      </c>
      <c r="AU761" s="222" t="s">
        <v>88</v>
      </c>
      <c r="AY761" s="17" t="s">
        <v>159</v>
      </c>
      <c r="BE761" s="118">
        <f>IF(N761="základní",J761,0)</f>
        <v>0</v>
      </c>
      <c r="BF761" s="118">
        <f>IF(N761="snížená",J761,0)</f>
        <v>0</v>
      </c>
      <c r="BG761" s="118">
        <f>IF(N761="zákl. přenesená",J761,0)</f>
        <v>0</v>
      </c>
      <c r="BH761" s="118">
        <f>IF(N761="sníž. přenesená",J761,0)</f>
        <v>0</v>
      </c>
      <c r="BI761" s="118">
        <f>IF(N761="nulová",J761,0)</f>
        <v>0</v>
      </c>
      <c r="BJ761" s="17" t="s">
        <v>88</v>
      </c>
      <c r="BK761" s="118">
        <f>ROUND(I761*H761,2)</f>
        <v>0</v>
      </c>
      <c r="BL761" s="17" t="s">
        <v>315</v>
      </c>
      <c r="BM761" s="222" t="s">
        <v>980</v>
      </c>
    </row>
    <row r="762" spans="1:65" s="13" customFormat="1" ht="11.25">
      <c r="B762" s="223"/>
      <c r="C762" s="224"/>
      <c r="D762" s="225" t="s">
        <v>169</v>
      </c>
      <c r="E762" s="226" t="s">
        <v>1</v>
      </c>
      <c r="F762" s="227" t="s">
        <v>206</v>
      </c>
      <c r="G762" s="224"/>
      <c r="H762" s="226" t="s">
        <v>1</v>
      </c>
      <c r="I762" s="228"/>
      <c r="J762" s="224"/>
      <c r="K762" s="224"/>
      <c r="L762" s="229"/>
      <c r="M762" s="230"/>
      <c r="N762" s="231"/>
      <c r="O762" s="231"/>
      <c r="P762" s="231"/>
      <c r="Q762" s="231"/>
      <c r="R762" s="231"/>
      <c r="S762" s="231"/>
      <c r="T762" s="232"/>
      <c r="AT762" s="233" t="s">
        <v>169</v>
      </c>
      <c r="AU762" s="233" t="s">
        <v>88</v>
      </c>
      <c r="AV762" s="13" t="s">
        <v>82</v>
      </c>
      <c r="AW762" s="13" t="s">
        <v>30</v>
      </c>
      <c r="AX762" s="13" t="s">
        <v>75</v>
      </c>
      <c r="AY762" s="233" t="s">
        <v>159</v>
      </c>
    </row>
    <row r="763" spans="1:65" s="14" customFormat="1" ht="22.5">
      <c r="B763" s="234"/>
      <c r="C763" s="235"/>
      <c r="D763" s="225" t="s">
        <v>169</v>
      </c>
      <c r="E763" s="236" t="s">
        <v>1</v>
      </c>
      <c r="F763" s="237" t="s">
        <v>242</v>
      </c>
      <c r="G763" s="235"/>
      <c r="H763" s="238">
        <v>21.007999999999999</v>
      </c>
      <c r="I763" s="239"/>
      <c r="J763" s="235"/>
      <c r="K763" s="235"/>
      <c r="L763" s="240"/>
      <c r="M763" s="241"/>
      <c r="N763" s="242"/>
      <c r="O763" s="242"/>
      <c r="P763" s="242"/>
      <c r="Q763" s="242"/>
      <c r="R763" s="242"/>
      <c r="S763" s="242"/>
      <c r="T763" s="243"/>
      <c r="AT763" s="244" t="s">
        <v>169</v>
      </c>
      <c r="AU763" s="244" t="s">
        <v>88</v>
      </c>
      <c r="AV763" s="14" t="s">
        <v>88</v>
      </c>
      <c r="AW763" s="14" t="s">
        <v>30</v>
      </c>
      <c r="AX763" s="14" t="s">
        <v>75</v>
      </c>
      <c r="AY763" s="244" t="s">
        <v>159</v>
      </c>
    </row>
    <row r="764" spans="1:65" s="13" customFormat="1" ht="11.25">
      <c r="B764" s="223"/>
      <c r="C764" s="224"/>
      <c r="D764" s="225" t="s">
        <v>169</v>
      </c>
      <c r="E764" s="226" t="s">
        <v>1</v>
      </c>
      <c r="F764" s="227" t="s">
        <v>240</v>
      </c>
      <c r="G764" s="224"/>
      <c r="H764" s="226" t="s">
        <v>1</v>
      </c>
      <c r="I764" s="228"/>
      <c r="J764" s="224"/>
      <c r="K764" s="224"/>
      <c r="L764" s="229"/>
      <c r="M764" s="230"/>
      <c r="N764" s="231"/>
      <c r="O764" s="231"/>
      <c r="P764" s="231"/>
      <c r="Q764" s="231"/>
      <c r="R764" s="231"/>
      <c r="S764" s="231"/>
      <c r="T764" s="232"/>
      <c r="AT764" s="233" t="s">
        <v>169</v>
      </c>
      <c r="AU764" s="233" t="s">
        <v>88</v>
      </c>
      <c r="AV764" s="13" t="s">
        <v>82</v>
      </c>
      <c r="AW764" s="13" t="s">
        <v>30</v>
      </c>
      <c r="AX764" s="13" t="s">
        <v>75</v>
      </c>
      <c r="AY764" s="233" t="s">
        <v>159</v>
      </c>
    </row>
    <row r="765" spans="1:65" s="14" customFormat="1" ht="11.25">
      <c r="B765" s="234"/>
      <c r="C765" s="235"/>
      <c r="D765" s="225" t="s">
        <v>169</v>
      </c>
      <c r="E765" s="236" t="s">
        <v>1</v>
      </c>
      <c r="F765" s="237" t="s">
        <v>241</v>
      </c>
      <c r="G765" s="235"/>
      <c r="H765" s="238">
        <v>2.0590000000000002</v>
      </c>
      <c r="I765" s="239"/>
      <c r="J765" s="235"/>
      <c r="K765" s="235"/>
      <c r="L765" s="240"/>
      <c r="M765" s="241"/>
      <c r="N765" s="242"/>
      <c r="O765" s="242"/>
      <c r="P765" s="242"/>
      <c r="Q765" s="242"/>
      <c r="R765" s="242"/>
      <c r="S765" s="242"/>
      <c r="T765" s="243"/>
      <c r="AT765" s="244" t="s">
        <v>169</v>
      </c>
      <c r="AU765" s="244" t="s">
        <v>88</v>
      </c>
      <c r="AV765" s="14" t="s">
        <v>88</v>
      </c>
      <c r="AW765" s="14" t="s">
        <v>30</v>
      </c>
      <c r="AX765" s="14" t="s">
        <v>75</v>
      </c>
      <c r="AY765" s="244" t="s">
        <v>159</v>
      </c>
    </row>
    <row r="766" spans="1:65" s="13" customFormat="1" ht="11.25">
      <c r="B766" s="223"/>
      <c r="C766" s="224"/>
      <c r="D766" s="225" t="s">
        <v>169</v>
      </c>
      <c r="E766" s="226" t="s">
        <v>1</v>
      </c>
      <c r="F766" s="227" t="s">
        <v>981</v>
      </c>
      <c r="G766" s="224"/>
      <c r="H766" s="226" t="s">
        <v>1</v>
      </c>
      <c r="I766" s="228"/>
      <c r="J766" s="224"/>
      <c r="K766" s="224"/>
      <c r="L766" s="229"/>
      <c r="M766" s="230"/>
      <c r="N766" s="231"/>
      <c r="O766" s="231"/>
      <c r="P766" s="231"/>
      <c r="Q766" s="231"/>
      <c r="R766" s="231"/>
      <c r="S766" s="231"/>
      <c r="T766" s="232"/>
      <c r="AT766" s="233" t="s">
        <v>169</v>
      </c>
      <c r="AU766" s="233" t="s">
        <v>88</v>
      </c>
      <c r="AV766" s="13" t="s">
        <v>82</v>
      </c>
      <c r="AW766" s="13" t="s">
        <v>30</v>
      </c>
      <c r="AX766" s="13" t="s">
        <v>75</v>
      </c>
      <c r="AY766" s="233" t="s">
        <v>159</v>
      </c>
    </row>
    <row r="767" spans="1:65" s="14" customFormat="1" ht="11.25">
      <c r="B767" s="234"/>
      <c r="C767" s="235"/>
      <c r="D767" s="225" t="s">
        <v>169</v>
      </c>
      <c r="E767" s="236" t="s">
        <v>1</v>
      </c>
      <c r="F767" s="237" t="s">
        <v>982</v>
      </c>
      <c r="G767" s="235"/>
      <c r="H767" s="238">
        <v>1.671</v>
      </c>
      <c r="I767" s="239"/>
      <c r="J767" s="235"/>
      <c r="K767" s="235"/>
      <c r="L767" s="240"/>
      <c r="M767" s="241"/>
      <c r="N767" s="242"/>
      <c r="O767" s="242"/>
      <c r="P767" s="242"/>
      <c r="Q767" s="242"/>
      <c r="R767" s="242"/>
      <c r="S767" s="242"/>
      <c r="T767" s="243"/>
      <c r="AT767" s="244" t="s">
        <v>169</v>
      </c>
      <c r="AU767" s="244" t="s">
        <v>88</v>
      </c>
      <c r="AV767" s="14" t="s">
        <v>88</v>
      </c>
      <c r="AW767" s="14" t="s">
        <v>30</v>
      </c>
      <c r="AX767" s="14" t="s">
        <v>75</v>
      </c>
      <c r="AY767" s="244" t="s">
        <v>159</v>
      </c>
    </row>
    <row r="768" spans="1:65" s="15" customFormat="1" ht="11.25">
      <c r="B768" s="245"/>
      <c r="C768" s="246"/>
      <c r="D768" s="225" t="s">
        <v>169</v>
      </c>
      <c r="E768" s="247" t="s">
        <v>1</v>
      </c>
      <c r="F768" s="248" t="s">
        <v>179</v>
      </c>
      <c r="G768" s="246"/>
      <c r="H768" s="249">
        <v>24.738</v>
      </c>
      <c r="I768" s="250"/>
      <c r="J768" s="246"/>
      <c r="K768" s="246"/>
      <c r="L768" s="251"/>
      <c r="M768" s="252"/>
      <c r="N768" s="253"/>
      <c r="O768" s="253"/>
      <c r="P768" s="253"/>
      <c r="Q768" s="253"/>
      <c r="R768" s="253"/>
      <c r="S768" s="253"/>
      <c r="T768" s="254"/>
      <c r="AT768" s="255" t="s">
        <v>169</v>
      </c>
      <c r="AU768" s="255" t="s">
        <v>88</v>
      </c>
      <c r="AV768" s="15" t="s">
        <v>167</v>
      </c>
      <c r="AW768" s="15" t="s">
        <v>30</v>
      </c>
      <c r="AX768" s="15" t="s">
        <v>82</v>
      </c>
      <c r="AY768" s="255" t="s">
        <v>159</v>
      </c>
    </row>
    <row r="769" spans="1:65" s="14" customFormat="1" ht="11.25">
      <c r="B769" s="234"/>
      <c r="C769" s="235"/>
      <c r="D769" s="225" t="s">
        <v>169</v>
      </c>
      <c r="E769" s="235"/>
      <c r="F769" s="237" t="s">
        <v>983</v>
      </c>
      <c r="G769" s="235"/>
      <c r="H769" s="238">
        <v>27.212</v>
      </c>
      <c r="I769" s="239"/>
      <c r="J769" s="235"/>
      <c r="K769" s="235"/>
      <c r="L769" s="240"/>
      <c r="M769" s="241"/>
      <c r="N769" s="242"/>
      <c r="O769" s="242"/>
      <c r="P769" s="242"/>
      <c r="Q769" s="242"/>
      <c r="R769" s="242"/>
      <c r="S769" s="242"/>
      <c r="T769" s="243"/>
      <c r="AT769" s="244" t="s">
        <v>169</v>
      </c>
      <c r="AU769" s="244" t="s">
        <v>88</v>
      </c>
      <c r="AV769" s="14" t="s">
        <v>88</v>
      </c>
      <c r="AW769" s="14" t="s">
        <v>4</v>
      </c>
      <c r="AX769" s="14" t="s">
        <v>82</v>
      </c>
      <c r="AY769" s="244" t="s">
        <v>159</v>
      </c>
    </row>
    <row r="770" spans="1:65" s="2" customFormat="1" ht="14.45" customHeight="1">
      <c r="A770" s="35"/>
      <c r="B770" s="36"/>
      <c r="C770" s="210" t="s">
        <v>984</v>
      </c>
      <c r="D770" s="210" t="s">
        <v>163</v>
      </c>
      <c r="E770" s="211" t="s">
        <v>985</v>
      </c>
      <c r="F770" s="212" t="s">
        <v>986</v>
      </c>
      <c r="G770" s="213" t="s">
        <v>284</v>
      </c>
      <c r="H770" s="214">
        <v>16.710999999999999</v>
      </c>
      <c r="I770" s="215"/>
      <c r="J770" s="216">
        <f>ROUND(I770*H770,2)</f>
        <v>0</v>
      </c>
      <c r="K770" s="217"/>
      <c r="L770" s="38"/>
      <c r="M770" s="218" t="s">
        <v>1</v>
      </c>
      <c r="N770" s="219" t="s">
        <v>41</v>
      </c>
      <c r="O770" s="72"/>
      <c r="P770" s="220">
        <f>O770*H770</f>
        <v>0</v>
      </c>
      <c r="Q770" s="220">
        <v>0</v>
      </c>
      <c r="R770" s="220">
        <f>Q770*H770</f>
        <v>0</v>
      </c>
      <c r="S770" s="220">
        <v>0</v>
      </c>
      <c r="T770" s="221">
        <f>S770*H770</f>
        <v>0</v>
      </c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R770" s="222" t="s">
        <v>315</v>
      </c>
      <c r="AT770" s="222" t="s">
        <v>163</v>
      </c>
      <c r="AU770" s="222" t="s">
        <v>88</v>
      </c>
      <c r="AY770" s="17" t="s">
        <v>159</v>
      </c>
      <c r="BE770" s="118">
        <f>IF(N770="základní",J770,0)</f>
        <v>0</v>
      </c>
      <c r="BF770" s="118">
        <f>IF(N770="snížená",J770,0)</f>
        <v>0</v>
      </c>
      <c r="BG770" s="118">
        <f>IF(N770="zákl. přenesená",J770,0)</f>
        <v>0</v>
      </c>
      <c r="BH770" s="118">
        <f>IF(N770="sníž. přenesená",J770,0)</f>
        <v>0</v>
      </c>
      <c r="BI770" s="118">
        <f>IF(N770="nulová",J770,0)</f>
        <v>0</v>
      </c>
      <c r="BJ770" s="17" t="s">
        <v>88</v>
      </c>
      <c r="BK770" s="118">
        <f>ROUND(I770*H770,2)</f>
        <v>0</v>
      </c>
      <c r="BL770" s="17" t="s">
        <v>315</v>
      </c>
      <c r="BM770" s="222" t="s">
        <v>987</v>
      </c>
    </row>
    <row r="771" spans="1:65" s="13" customFormat="1" ht="11.25">
      <c r="B771" s="223"/>
      <c r="C771" s="224"/>
      <c r="D771" s="225" t="s">
        <v>169</v>
      </c>
      <c r="E771" s="226" t="s">
        <v>1</v>
      </c>
      <c r="F771" s="227" t="s">
        <v>240</v>
      </c>
      <c r="G771" s="224"/>
      <c r="H771" s="226" t="s">
        <v>1</v>
      </c>
      <c r="I771" s="228"/>
      <c r="J771" s="224"/>
      <c r="K771" s="224"/>
      <c r="L771" s="229"/>
      <c r="M771" s="230"/>
      <c r="N771" s="231"/>
      <c r="O771" s="231"/>
      <c r="P771" s="231"/>
      <c r="Q771" s="231"/>
      <c r="R771" s="231"/>
      <c r="S771" s="231"/>
      <c r="T771" s="232"/>
      <c r="AT771" s="233" t="s">
        <v>169</v>
      </c>
      <c r="AU771" s="233" t="s">
        <v>88</v>
      </c>
      <c r="AV771" s="13" t="s">
        <v>82</v>
      </c>
      <c r="AW771" s="13" t="s">
        <v>30</v>
      </c>
      <c r="AX771" s="13" t="s">
        <v>75</v>
      </c>
      <c r="AY771" s="233" t="s">
        <v>159</v>
      </c>
    </row>
    <row r="772" spans="1:65" s="14" customFormat="1" ht="11.25">
      <c r="B772" s="234"/>
      <c r="C772" s="235"/>
      <c r="D772" s="225" t="s">
        <v>169</v>
      </c>
      <c r="E772" s="236" t="s">
        <v>1</v>
      </c>
      <c r="F772" s="237" t="s">
        <v>988</v>
      </c>
      <c r="G772" s="235"/>
      <c r="H772" s="238">
        <v>4.9260000000000002</v>
      </c>
      <c r="I772" s="239"/>
      <c r="J772" s="235"/>
      <c r="K772" s="235"/>
      <c r="L772" s="240"/>
      <c r="M772" s="241"/>
      <c r="N772" s="242"/>
      <c r="O772" s="242"/>
      <c r="P772" s="242"/>
      <c r="Q772" s="242"/>
      <c r="R772" s="242"/>
      <c r="S772" s="242"/>
      <c r="T772" s="243"/>
      <c r="AT772" s="244" t="s">
        <v>169</v>
      </c>
      <c r="AU772" s="244" t="s">
        <v>88</v>
      </c>
      <c r="AV772" s="14" t="s">
        <v>88</v>
      </c>
      <c r="AW772" s="14" t="s">
        <v>30</v>
      </c>
      <c r="AX772" s="14" t="s">
        <v>75</v>
      </c>
      <c r="AY772" s="244" t="s">
        <v>159</v>
      </c>
    </row>
    <row r="773" spans="1:65" s="13" customFormat="1" ht="11.25">
      <c r="B773" s="223"/>
      <c r="C773" s="224"/>
      <c r="D773" s="225" t="s">
        <v>169</v>
      </c>
      <c r="E773" s="226" t="s">
        <v>1</v>
      </c>
      <c r="F773" s="227" t="s">
        <v>206</v>
      </c>
      <c r="G773" s="224"/>
      <c r="H773" s="226" t="s">
        <v>1</v>
      </c>
      <c r="I773" s="228"/>
      <c r="J773" s="224"/>
      <c r="K773" s="224"/>
      <c r="L773" s="229"/>
      <c r="M773" s="230"/>
      <c r="N773" s="231"/>
      <c r="O773" s="231"/>
      <c r="P773" s="231"/>
      <c r="Q773" s="231"/>
      <c r="R773" s="231"/>
      <c r="S773" s="231"/>
      <c r="T773" s="232"/>
      <c r="AT773" s="233" t="s">
        <v>169</v>
      </c>
      <c r="AU773" s="233" t="s">
        <v>88</v>
      </c>
      <c r="AV773" s="13" t="s">
        <v>82</v>
      </c>
      <c r="AW773" s="13" t="s">
        <v>30</v>
      </c>
      <c r="AX773" s="13" t="s">
        <v>75</v>
      </c>
      <c r="AY773" s="233" t="s">
        <v>159</v>
      </c>
    </row>
    <row r="774" spans="1:65" s="14" customFormat="1" ht="22.5">
      <c r="B774" s="234"/>
      <c r="C774" s="235"/>
      <c r="D774" s="225" t="s">
        <v>169</v>
      </c>
      <c r="E774" s="236" t="s">
        <v>1</v>
      </c>
      <c r="F774" s="237" t="s">
        <v>989</v>
      </c>
      <c r="G774" s="235"/>
      <c r="H774" s="238">
        <v>11.785</v>
      </c>
      <c r="I774" s="239"/>
      <c r="J774" s="235"/>
      <c r="K774" s="235"/>
      <c r="L774" s="240"/>
      <c r="M774" s="241"/>
      <c r="N774" s="242"/>
      <c r="O774" s="242"/>
      <c r="P774" s="242"/>
      <c r="Q774" s="242"/>
      <c r="R774" s="242"/>
      <c r="S774" s="242"/>
      <c r="T774" s="243"/>
      <c r="AT774" s="244" t="s">
        <v>169</v>
      </c>
      <c r="AU774" s="244" t="s">
        <v>88</v>
      </c>
      <c r="AV774" s="14" t="s">
        <v>88</v>
      </c>
      <c r="AW774" s="14" t="s">
        <v>30</v>
      </c>
      <c r="AX774" s="14" t="s">
        <v>75</v>
      </c>
      <c r="AY774" s="244" t="s">
        <v>159</v>
      </c>
    </row>
    <row r="775" spans="1:65" s="15" customFormat="1" ht="11.25">
      <c r="B775" s="245"/>
      <c r="C775" s="246"/>
      <c r="D775" s="225" t="s">
        <v>169</v>
      </c>
      <c r="E775" s="247" t="s">
        <v>1</v>
      </c>
      <c r="F775" s="248" t="s">
        <v>179</v>
      </c>
      <c r="G775" s="246"/>
      <c r="H775" s="249">
        <v>16.710999999999999</v>
      </c>
      <c r="I775" s="250"/>
      <c r="J775" s="246"/>
      <c r="K775" s="246"/>
      <c r="L775" s="251"/>
      <c r="M775" s="252"/>
      <c r="N775" s="253"/>
      <c r="O775" s="253"/>
      <c r="P775" s="253"/>
      <c r="Q775" s="253"/>
      <c r="R775" s="253"/>
      <c r="S775" s="253"/>
      <c r="T775" s="254"/>
      <c r="AT775" s="255" t="s">
        <v>169</v>
      </c>
      <c r="AU775" s="255" t="s">
        <v>88</v>
      </c>
      <c r="AV775" s="15" t="s">
        <v>167</v>
      </c>
      <c r="AW775" s="15" t="s">
        <v>30</v>
      </c>
      <c r="AX775" s="15" t="s">
        <v>82</v>
      </c>
      <c r="AY775" s="255" t="s">
        <v>159</v>
      </c>
    </row>
    <row r="776" spans="1:65" s="2" customFormat="1" ht="14.45" customHeight="1">
      <c r="A776" s="35"/>
      <c r="B776" s="36"/>
      <c r="C776" s="210" t="s">
        <v>990</v>
      </c>
      <c r="D776" s="210" t="s">
        <v>163</v>
      </c>
      <c r="E776" s="211" t="s">
        <v>991</v>
      </c>
      <c r="F776" s="212" t="s">
        <v>992</v>
      </c>
      <c r="G776" s="213" t="s">
        <v>284</v>
      </c>
      <c r="H776" s="214">
        <v>37.110999999999997</v>
      </c>
      <c r="I776" s="215"/>
      <c r="J776" s="216">
        <f>ROUND(I776*H776,2)</f>
        <v>0</v>
      </c>
      <c r="K776" s="217"/>
      <c r="L776" s="38"/>
      <c r="M776" s="218" t="s">
        <v>1</v>
      </c>
      <c r="N776" s="219" t="s">
        <v>41</v>
      </c>
      <c r="O776" s="72"/>
      <c r="P776" s="220">
        <f>O776*H776</f>
        <v>0</v>
      </c>
      <c r="Q776" s="220">
        <v>0</v>
      </c>
      <c r="R776" s="220">
        <f>Q776*H776</f>
        <v>0</v>
      </c>
      <c r="S776" s="220">
        <v>2.9999999999999997E-4</v>
      </c>
      <c r="T776" s="221">
        <f>S776*H776</f>
        <v>1.1133299999999999E-2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222" t="s">
        <v>315</v>
      </c>
      <c r="AT776" s="222" t="s">
        <v>163</v>
      </c>
      <c r="AU776" s="222" t="s">
        <v>88</v>
      </c>
      <c r="AY776" s="17" t="s">
        <v>159</v>
      </c>
      <c r="BE776" s="118">
        <f>IF(N776="základní",J776,0)</f>
        <v>0</v>
      </c>
      <c r="BF776" s="118">
        <f>IF(N776="snížená",J776,0)</f>
        <v>0</v>
      </c>
      <c r="BG776" s="118">
        <f>IF(N776="zákl. přenesená",J776,0)</f>
        <v>0</v>
      </c>
      <c r="BH776" s="118">
        <f>IF(N776="sníž. přenesená",J776,0)</f>
        <v>0</v>
      </c>
      <c r="BI776" s="118">
        <f>IF(N776="nulová",J776,0)</f>
        <v>0</v>
      </c>
      <c r="BJ776" s="17" t="s">
        <v>88</v>
      </c>
      <c r="BK776" s="118">
        <f>ROUND(I776*H776,2)</f>
        <v>0</v>
      </c>
      <c r="BL776" s="17" t="s">
        <v>315</v>
      </c>
      <c r="BM776" s="222" t="s">
        <v>993</v>
      </c>
    </row>
    <row r="777" spans="1:65" s="13" customFormat="1" ht="11.25">
      <c r="B777" s="223"/>
      <c r="C777" s="224"/>
      <c r="D777" s="225" t="s">
        <v>169</v>
      </c>
      <c r="E777" s="226" t="s">
        <v>1</v>
      </c>
      <c r="F777" s="227" t="s">
        <v>177</v>
      </c>
      <c r="G777" s="224"/>
      <c r="H777" s="226" t="s">
        <v>1</v>
      </c>
      <c r="I777" s="228"/>
      <c r="J777" s="224"/>
      <c r="K777" s="224"/>
      <c r="L777" s="229"/>
      <c r="M777" s="230"/>
      <c r="N777" s="231"/>
      <c r="O777" s="231"/>
      <c r="P777" s="231"/>
      <c r="Q777" s="231"/>
      <c r="R777" s="231"/>
      <c r="S777" s="231"/>
      <c r="T777" s="232"/>
      <c r="AT777" s="233" t="s">
        <v>169</v>
      </c>
      <c r="AU777" s="233" t="s">
        <v>88</v>
      </c>
      <c r="AV777" s="13" t="s">
        <v>82</v>
      </c>
      <c r="AW777" s="13" t="s">
        <v>30</v>
      </c>
      <c r="AX777" s="13" t="s">
        <v>75</v>
      </c>
      <c r="AY777" s="233" t="s">
        <v>159</v>
      </c>
    </row>
    <row r="778" spans="1:65" s="14" customFormat="1" ht="11.25">
      <c r="B778" s="234"/>
      <c r="C778" s="235"/>
      <c r="D778" s="225" t="s">
        <v>169</v>
      </c>
      <c r="E778" s="236" t="s">
        <v>1</v>
      </c>
      <c r="F778" s="237" t="s">
        <v>994</v>
      </c>
      <c r="G778" s="235"/>
      <c r="H778" s="238">
        <v>12.102</v>
      </c>
      <c r="I778" s="239"/>
      <c r="J778" s="235"/>
      <c r="K778" s="235"/>
      <c r="L778" s="240"/>
      <c r="M778" s="241"/>
      <c r="N778" s="242"/>
      <c r="O778" s="242"/>
      <c r="P778" s="242"/>
      <c r="Q778" s="242"/>
      <c r="R778" s="242"/>
      <c r="S778" s="242"/>
      <c r="T778" s="243"/>
      <c r="AT778" s="244" t="s">
        <v>169</v>
      </c>
      <c r="AU778" s="244" t="s">
        <v>88</v>
      </c>
      <c r="AV778" s="14" t="s">
        <v>88</v>
      </c>
      <c r="AW778" s="14" t="s">
        <v>30</v>
      </c>
      <c r="AX778" s="14" t="s">
        <v>75</v>
      </c>
      <c r="AY778" s="244" t="s">
        <v>159</v>
      </c>
    </row>
    <row r="779" spans="1:65" s="13" customFormat="1" ht="11.25">
      <c r="B779" s="223"/>
      <c r="C779" s="224"/>
      <c r="D779" s="225" t="s">
        <v>169</v>
      </c>
      <c r="E779" s="226" t="s">
        <v>1</v>
      </c>
      <c r="F779" s="227" t="s">
        <v>228</v>
      </c>
      <c r="G779" s="224"/>
      <c r="H779" s="226" t="s">
        <v>1</v>
      </c>
      <c r="I779" s="228"/>
      <c r="J779" s="224"/>
      <c r="K779" s="224"/>
      <c r="L779" s="229"/>
      <c r="M779" s="230"/>
      <c r="N779" s="231"/>
      <c r="O779" s="231"/>
      <c r="P779" s="231"/>
      <c r="Q779" s="231"/>
      <c r="R779" s="231"/>
      <c r="S779" s="231"/>
      <c r="T779" s="232"/>
      <c r="AT779" s="233" t="s">
        <v>169</v>
      </c>
      <c r="AU779" s="233" t="s">
        <v>88</v>
      </c>
      <c r="AV779" s="13" t="s">
        <v>82</v>
      </c>
      <c r="AW779" s="13" t="s">
        <v>30</v>
      </c>
      <c r="AX779" s="13" t="s">
        <v>75</v>
      </c>
      <c r="AY779" s="233" t="s">
        <v>159</v>
      </c>
    </row>
    <row r="780" spans="1:65" s="14" customFormat="1" ht="11.25">
      <c r="B780" s="234"/>
      <c r="C780" s="235"/>
      <c r="D780" s="225" t="s">
        <v>169</v>
      </c>
      <c r="E780" s="236" t="s">
        <v>1</v>
      </c>
      <c r="F780" s="237" t="s">
        <v>995</v>
      </c>
      <c r="G780" s="235"/>
      <c r="H780" s="238">
        <v>8.298</v>
      </c>
      <c r="I780" s="239"/>
      <c r="J780" s="235"/>
      <c r="K780" s="235"/>
      <c r="L780" s="240"/>
      <c r="M780" s="241"/>
      <c r="N780" s="242"/>
      <c r="O780" s="242"/>
      <c r="P780" s="242"/>
      <c r="Q780" s="242"/>
      <c r="R780" s="242"/>
      <c r="S780" s="242"/>
      <c r="T780" s="243"/>
      <c r="AT780" s="244" t="s">
        <v>169</v>
      </c>
      <c r="AU780" s="244" t="s">
        <v>88</v>
      </c>
      <c r="AV780" s="14" t="s">
        <v>88</v>
      </c>
      <c r="AW780" s="14" t="s">
        <v>30</v>
      </c>
      <c r="AX780" s="14" t="s">
        <v>75</v>
      </c>
      <c r="AY780" s="244" t="s">
        <v>159</v>
      </c>
    </row>
    <row r="781" spans="1:65" s="13" customFormat="1" ht="11.25">
      <c r="B781" s="223"/>
      <c r="C781" s="224"/>
      <c r="D781" s="225" t="s">
        <v>169</v>
      </c>
      <c r="E781" s="226" t="s">
        <v>1</v>
      </c>
      <c r="F781" s="227" t="s">
        <v>240</v>
      </c>
      <c r="G781" s="224"/>
      <c r="H781" s="226" t="s">
        <v>1</v>
      </c>
      <c r="I781" s="228"/>
      <c r="J781" s="224"/>
      <c r="K781" s="224"/>
      <c r="L781" s="229"/>
      <c r="M781" s="230"/>
      <c r="N781" s="231"/>
      <c r="O781" s="231"/>
      <c r="P781" s="231"/>
      <c r="Q781" s="231"/>
      <c r="R781" s="231"/>
      <c r="S781" s="231"/>
      <c r="T781" s="232"/>
      <c r="AT781" s="233" t="s">
        <v>169</v>
      </c>
      <c r="AU781" s="233" t="s">
        <v>88</v>
      </c>
      <c r="AV781" s="13" t="s">
        <v>82</v>
      </c>
      <c r="AW781" s="13" t="s">
        <v>30</v>
      </c>
      <c r="AX781" s="13" t="s">
        <v>75</v>
      </c>
      <c r="AY781" s="233" t="s">
        <v>159</v>
      </c>
    </row>
    <row r="782" spans="1:65" s="14" customFormat="1" ht="11.25">
      <c r="B782" s="234"/>
      <c r="C782" s="235"/>
      <c r="D782" s="225" t="s">
        <v>169</v>
      </c>
      <c r="E782" s="236" t="s">
        <v>1</v>
      </c>
      <c r="F782" s="237" t="s">
        <v>988</v>
      </c>
      <c r="G782" s="235"/>
      <c r="H782" s="238">
        <v>4.9260000000000002</v>
      </c>
      <c r="I782" s="239"/>
      <c r="J782" s="235"/>
      <c r="K782" s="235"/>
      <c r="L782" s="240"/>
      <c r="M782" s="241"/>
      <c r="N782" s="242"/>
      <c r="O782" s="242"/>
      <c r="P782" s="242"/>
      <c r="Q782" s="242"/>
      <c r="R782" s="242"/>
      <c r="S782" s="242"/>
      <c r="T782" s="243"/>
      <c r="AT782" s="244" t="s">
        <v>169</v>
      </c>
      <c r="AU782" s="244" t="s">
        <v>88</v>
      </c>
      <c r="AV782" s="14" t="s">
        <v>88</v>
      </c>
      <c r="AW782" s="14" t="s">
        <v>30</v>
      </c>
      <c r="AX782" s="14" t="s">
        <v>75</v>
      </c>
      <c r="AY782" s="244" t="s">
        <v>159</v>
      </c>
    </row>
    <row r="783" spans="1:65" s="13" customFormat="1" ht="11.25">
      <c r="B783" s="223"/>
      <c r="C783" s="224"/>
      <c r="D783" s="225" t="s">
        <v>169</v>
      </c>
      <c r="E783" s="226" t="s">
        <v>1</v>
      </c>
      <c r="F783" s="227" t="s">
        <v>206</v>
      </c>
      <c r="G783" s="224"/>
      <c r="H783" s="226" t="s">
        <v>1</v>
      </c>
      <c r="I783" s="228"/>
      <c r="J783" s="224"/>
      <c r="K783" s="224"/>
      <c r="L783" s="229"/>
      <c r="M783" s="230"/>
      <c r="N783" s="231"/>
      <c r="O783" s="231"/>
      <c r="P783" s="231"/>
      <c r="Q783" s="231"/>
      <c r="R783" s="231"/>
      <c r="S783" s="231"/>
      <c r="T783" s="232"/>
      <c r="AT783" s="233" t="s">
        <v>169</v>
      </c>
      <c r="AU783" s="233" t="s">
        <v>88</v>
      </c>
      <c r="AV783" s="13" t="s">
        <v>82</v>
      </c>
      <c r="AW783" s="13" t="s">
        <v>30</v>
      </c>
      <c r="AX783" s="13" t="s">
        <v>75</v>
      </c>
      <c r="AY783" s="233" t="s">
        <v>159</v>
      </c>
    </row>
    <row r="784" spans="1:65" s="14" customFormat="1" ht="22.5">
      <c r="B784" s="234"/>
      <c r="C784" s="235"/>
      <c r="D784" s="225" t="s">
        <v>169</v>
      </c>
      <c r="E784" s="236" t="s">
        <v>1</v>
      </c>
      <c r="F784" s="237" t="s">
        <v>989</v>
      </c>
      <c r="G784" s="235"/>
      <c r="H784" s="238">
        <v>11.785</v>
      </c>
      <c r="I784" s="239"/>
      <c r="J784" s="235"/>
      <c r="K784" s="235"/>
      <c r="L784" s="240"/>
      <c r="M784" s="241"/>
      <c r="N784" s="242"/>
      <c r="O784" s="242"/>
      <c r="P784" s="242"/>
      <c r="Q784" s="242"/>
      <c r="R784" s="242"/>
      <c r="S784" s="242"/>
      <c r="T784" s="243"/>
      <c r="AT784" s="244" t="s">
        <v>169</v>
      </c>
      <c r="AU784" s="244" t="s">
        <v>88</v>
      </c>
      <c r="AV784" s="14" t="s">
        <v>88</v>
      </c>
      <c r="AW784" s="14" t="s">
        <v>30</v>
      </c>
      <c r="AX784" s="14" t="s">
        <v>75</v>
      </c>
      <c r="AY784" s="244" t="s">
        <v>159</v>
      </c>
    </row>
    <row r="785" spans="1:65" s="15" customFormat="1" ht="11.25">
      <c r="B785" s="245"/>
      <c r="C785" s="246"/>
      <c r="D785" s="225" t="s">
        <v>169</v>
      </c>
      <c r="E785" s="247" t="s">
        <v>1</v>
      </c>
      <c r="F785" s="248" t="s">
        <v>179</v>
      </c>
      <c r="G785" s="246"/>
      <c r="H785" s="249">
        <v>37.110999999999997</v>
      </c>
      <c r="I785" s="250"/>
      <c r="J785" s="246"/>
      <c r="K785" s="246"/>
      <c r="L785" s="251"/>
      <c r="M785" s="252"/>
      <c r="N785" s="253"/>
      <c r="O785" s="253"/>
      <c r="P785" s="253"/>
      <c r="Q785" s="253"/>
      <c r="R785" s="253"/>
      <c r="S785" s="253"/>
      <c r="T785" s="254"/>
      <c r="AT785" s="255" t="s">
        <v>169</v>
      </c>
      <c r="AU785" s="255" t="s">
        <v>88</v>
      </c>
      <c r="AV785" s="15" t="s">
        <v>167</v>
      </c>
      <c r="AW785" s="15" t="s">
        <v>30</v>
      </c>
      <c r="AX785" s="15" t="s">
        <v>82</v>
      </c>
      <c r="AY785" s="255" t="s">
        <v>159</v>
      </c>
    </row>
    <row r="786" spans="1:65" s="2" customFormat="1" ht="14.45" customHeight="1">
      <c r="A786" s="35"/>
      <c r="B786" s="36"/>
      <c r="C786" s="210" t="s">
        <v>996</v>
      </c>
      <c r="D786" s="210" t="s">
        <v>163</v>
      </c>
      <c r="E786" s="211" t="s">
        <v>997</v>
      </c>
      <c r="F786" s="212" t="s">
        <v>998</v>
      </c>
      <c r="G786" s="213" t="s">
        <v>284</v>
      </c>
      <c r="H786" s="214">
        <v>16.710999999999999</v>
      </c>
      <c r="I786" s="215"/>
      <c r="J786" s="216">
        <f>ROUND(I786*H786,2)</f>
        <v>0</v>
      </c>
      <c r="K786" s="217"/>
      <c r="L786" s="38"/>
      <c r="M786" s="218" t="s">
        <v>1</v>
      </c>
      <c r="N786" s="219" t="s">
        <v>41</v>
      </c>
      <c r="O786" s="72"/>
      <c r="P786" s="220">
        <f>O786*H786</f>
        <v>0</v>
      </c>
      <c r="Q786" s="220">
        <v>1.0000000000000001E-5</v>
      </c>
      <c r="R786" s="220">
        <f>Q786*H786</f>
        <v>1.6710999999999999E-4</v>
      </c>
      <c r="S786" s="220">
        <v>0</v>
      </c>
      <c r="T786" s="221">
        <f>S786*H786</f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222" t="s">
        <v>315</v>
      </c>
      <c r="AT786" s="222" t="s">
        <v>163</v>
      </c>
      <c r="AU786" s="222" t="s">
        <v>88</v>
      </c>
      <c r="AY786" s="17" t="s">
        <v>159</v>
      </c>
      <c r="BE786" s="118">
        <f>IF(N786="základní",J786,0)</f>
        <v>0</v>
      </c>
      <c r="BF786" s="118">
        <f>IF(N786="snížená",J786,0)</f>
        <v>0</v>
      </c>
      <c r="BG786" s="118">
        <f>IF(N786="zákl. přenesená",J786,0)</f>
        <v>0</v>
      </c>
      <c r="BH786" s="118">
        <f>IF(N786="sníž. přenesená",J786,0)</f>
        <v>0</v>
      </c>
      <c r="BI786" s="118">
        <f>IF(N786="nulová",J786,0)</f>
        <v>0</v>
      </c>
      <c r="BJ786" s="17" t="s">
        <v>88</v>
      </c>
      <c r="BK786" s="118">
        <f>ROUND(I786*H786,2)</f>
        <v>0</v>
      </c>
      <c r="BL786" s="17" t="s">
        <v>315</v>
      </c>
      <c r="BM786" s="222" t="s">
        <v>999</v>
      </c>
    </row>
    <row r="787" spans="1:65" s="13" customFormat="1" ht="11.25">
      <c r="B787" s="223"/>
      <c r="C787" s="224"/>
      <c r="D787" s="225" t="s">
        <v>169</v>
      </c>
      <c r="E787" s="226" t="s">
        <v>1</v>
      </c>
      <c r="F787" s="227" t="s">
        <v>240</v>
      </c>
      <c r="G787" s="224"/>
      <c r="H787" s="226" t="s">
        <v>1</v>
      </c>
      <c r="I787" s="228"/>
      <c r="J787" s="224"/>
      <c r="K787" s="224"/>
      <c r="L787" s="229"/>
      <c r="M787" s="230"/>
      <c r="N787" s="231"/>
      <c r="O787" s="231"/>
      <c r="P787" s="231"/>
      <c r="Q787" s="231"/>
      <c r="R787" s="231"/>
      <c r="S787" s="231"/>
      <c r="T787" s="232"/>
      <c r="AT787" s="233" t="s">
        <v>169</v>
      </c>
      <c r="AU787" s="233" t="s">
        <v>88</v>
      </c>
      <c r="AV787" s="13" t="s">
        <v>82</v>
      </c>
      <c r="AW787" s="13" t="s">
        <v>30</v>
      </c>
      <c r="AX787" s="13" t="s">
        <v>75</v>
      </c>
      <c r="AY787" s="233" t="s">
        <v>159</v>
      </c>
    </row>
    <row r="788" spans="1:65" s="14" customFormat="1" ht="11.25">
      <c r="B788" s="234"/>
      <c r="C788" s="235"/>
      <c r="D788" s="225" t="s">
        <v>169</v>
      </c>
      <c r="E788" s="236" t="s">
        <v>1</v>
      </c>
      <c r="F788" s="237" t="s">
        <v>988</v>
      </c>
      <c r="G788" s="235"/>
      <c r="H788" s="238">
        <v>4.9260000000000002</v>
      </c>
      <c r="I788" s="239"/>
      <c r="J788" s="235"/>
      <c r="K788" s="235"/>
      <c r="L788" s="240"/>
      <c r="M788" s="241"/>
      <c r="N788" s="242"/>
      <c r="O788" s="242"/>
      <c r="P788" s="242"/>
      <c r="Q788" s="242"/>
      <c r="R788" s="242"/>
      <c r="S788" s="242"/>
      <c r="T788" s="243"/>
      <c r="AT788" s="244" t="s">
        <v>169</v>
      </c>
      <c r="AU788" s="244" t="s">
        <v>88</v>
      </c>
      <c r="AV788" s="14" t="s">
        <v>88</v>
      </c>
      <c r="AW788" s="14" t="s">
        <v>30</v>
      </c>
      <c r="AX788" s="14" t="s">
        <v>75</v>
      </c>
      <c r="AY788" s="244" t="s">
        <v>159</v>
      </c>
    </row>
    <row r="789" spans="1:65" s="13" customFormat="1" ht="11.25">
      <c r="B789" s="223"/>
      <c r="C789" s="224"/>
      <c r="D789" s="225" t="s">
        <v>169</v>
      </c>
      <c r="E789" s="226" t="s">
        <v>1</v>
      </c>
      <c r="F789" s="227" t="s">
        <v>206</v>
      </c>
      <c r="G789" s="224"/>
      <c r="H789" s="226" t="s">
        <v>1</v>
      </c>
      <c r="I789" s="228"/>
      <c r="J789" s="224"/>
      <c r="K789" s="224"/>
      <c r="L789" s="229"/>
      <c r="M789" s="230"/>
      <c r="N789" s="231"/>
      <c r="O789" s="231"/>
      <c r="P789" s="231"/>
      <c r="Q789" s="231"/>
      <c r="R789" s="231"/>
      <c r="S789" s="231"/>
      <c r="T789" s="232"/>
      <c r="AT789" s="233" t="s">
        <v>169</v>
      </c>
      <c r="AU789" s="233" t="s">
        <v>88</v>
      </c>
      <c r="AV789" s="13" t="s">
        <v>82</v>
      </c>
      <c r="AW789" s="13" t="s">
        <v>30</v>
      </c>
      <c r="AX789" s="13" t="s">
        <v>75</v>
      </c>
      <c r="AY789" s="233" t="s">
        <v>159</v>
      </c>
    </row>
    <row r="790" spans="1:65" s="14" customFormat="1" ht="22.5">
      <c r="B790" s="234"/>
      <c r="C790" s="235"/>
      <c r="D790" s="225" t="s">
        <v>169</v>
      </c>
      <c r="E790" s="236" t="s">
        <v>1</v>
      </c>
      <c r="F790" s="237" t="s">
        <v>989</v>
      </c>
      <c r="G790" s="235"/>
      <c r="H790" s="238">
        <v>11.785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AT790" s="244" t="s">
        <v>169</v>
      </c>
      <c r="AU790" s="244" t="s">
        <v>88</v>
      </c>
      <c r="AV790" s="14" t="s">
        <v>88</v>
      </c>
      <c r="AW790" s="14" t="s">
        <v>30</v>
      </c>
      <c r="AX790" s="14" t="s">
        <v>75</v>
      </c>
      <c r="AY790" s="244" t="s">
        <v>159</v>
      </c>
    </row>
    <row r="791" spans="1:65" s="15" customFormat="1" ht="11.25">
      <c r="B791" s="245"/>
      <c r="C791" s="246"/>
      <c r="D791" s="225" t="s">
        <v>169</v>
      </c>
      <c r="E791" s="247" t="s">
        <v>1</v>
      </c>
      <c r="F791" s="248" t="s">
        <v>179</v>
      </c>
      <c r="G791" s="246"/>
      <c r="H791" s="249">
        <v>16.710999999999999</v>
      </c>
      <c r="I791" s="250"/>
      <c r="J791" s="246"/>
      <c r="K791" s="246"/>
      <c r="L791" s="251"/>
      <c r="M791" s="252"/>
      <c r="N791" s="253"/>
      <c r="O791" s="253"/>
      <c r="P791" s="253"/>
      <c r="Q791" s="253"/>
      <c r="R791" s="253"/>
      <c r="S791" s="253"/>
      <c r="T791" s="254"/>
      <c r="AT791" s="255" t="s">
        <v>169</v>
      </c>
      <c r="AU791" s="255" t="s">
        <v>88</v>
      </c>
      <c r="AV791" s="15" t="s">
        <v>167</v>
      </c>
      <c r="AW791" s="15" t="s">
        <v>30</v>
      </c>
      <c r="AX791" s="15" t="s">
        <v>82</v>
      </c>
      <c r="AY791" s="255" t="s">
        <v>159</v>
      </c>
    </row>
    <row r="792" spans="1:65" s="2" customFormat="1" ht="24.2" customHeight="1">
      <c r="A792" s="35"/>
      <c r="B792" s="36"/>
      <c r="C792" s="256" t="s">
        <v>1000</v>
      </c>
      <c r="D792" s="256" t="s">
        <v>396</v>
      </c>
      <c r="E792" s="257" t="s">
        <v>1001</v>
      </c>
      <c r="F792" s="258" t="s">
        <v>1002</v>
      </c>
      <c r="G792" s="259" t="s">
        <v>224</v>
      </c>
      <c r="H792" s="260">
        <v>17.045000000000002</v>
      </c>
      <c r="I792" s="261"/>
      <c r="J792" s="262">
        <f>ROUND(I792*H792,2)</f>
        <v>0</v>
      </c>
      <c r="K792" s="263"/>
      <c r="L792" s="264"/>
      <c r="M792" s="265" t="s">
        <v>1</v>
      </c>
      <c r="N792" s="266" t="s">
        <v>41</v>
      </c>
      <c r="O792" s="72"/>
      <c r="P792" s="220">
        <f>O792*H792</f>
        <v>0</v>
      </c>
      <c r="Q792" s="220">
        <v>1E-4</v>
      </c>
      <c r="R792" s="220">
        <f>Q792*H792</f>
        <v>1.7045000000000003E-3</v>
      </c>
      <c r="S792" s="220">
        <v>0</v>
      </c>
      <c r="T792" s="221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222" t="s">
        <v>399</v>
      </c>
      <c r="AT792" s="222" t="s">
        <v>396</v>
      </c>
      <c r="AU792" s="222" t="s">
        <v>88</v>
      </c>
      <c r="AY792" s="17" t="s">
        <v>159</v>
      </c>
      <c r="BE792" s="118">
        <f>IF(N792="základní",J792,0)</f>
        <v>0</v>
      </c>
      <c r="BF792" s="118">
        <f>IF(N792="snížená",J792,0)</f>
        <v>0</v>
      </c>
      <c r="BG792" s="118">
        <f>IF(N792="zákl. přenesená",J792,0)</f>
        <v>0</v>
      </c>
      <c r="BH792" s="118">
        <f>IF(N792="sníž. přenesená",J792,0)</f>
        <v>0</v>
      </c>
      <c r="BI792" s="118">
        <f>IF(N792="nulová",J792,0)</f>
        <v>0</v>
      </c>
      <c r="BJ792" s="17" t="s">
        <v>88</v>
      </c>
      <c r="BK792" s="118">
        <f>ROUND(I792*H792,2)</f>
        <v>0</v>
      </c>
      <c r="BL792" s="17" t="s">
        <v>315</v>
      </c>
      <c r="BM792" s="222" t="s">
        <v>1003</v>
      </c>
    </row>
    <row r="793" spans="1:65" s="14" customFormat="1" ht="11.25">
      <c r="B793" s="234"/>
      <c r="C793" s="235"/>
      <c r="D793" s="225" t="s">
        <v>169</v>
      </c>
      <c r="E793" s="235"/>
      <c r="F793" s="237" t="s">
        <v>1004</v>
      </c>
      <c r="G793" s="235"/>
      <c r="H793" s="238">
        <v>17.045000000000002</v>
      </c>
      <c r="I793" s="239"/>
      <c r="J793" s="235"/>
      <c r="K793" s="235"/>
      <c r="L793" s="240"/>
      <c r="M793" s="241"/>
      <c r="N793" s="242"/>
      <c r="O793" s="242"/>
      <c r="P793" s="242"/>
      <c r="Q793" s="242"/>
      <c r="R793" s="242"/>
      <c r="S793" s="242"/>
      <c r="T793" s="243"/>
      <c r="AT793" s="244" t="s">
        <v>169</v>
      </c>
      <c r="AU793" s="244" t="s">
        <v>88</v>
      </c>
      <c r="AV793" s="14" t="s">
        <v>88</v>
      </c>
      <c r="AW793" s="14" t="s">
        <v>4</v>
      </c>
      <c r="AX793" s="14" t="s">
        <v>82</v>
      </c>
      <c r="AY793" s="244" t="s">
        <v>159</v>
      </c>
    </row>
    <row r="794" spans="1:65" s="2" customFormat="1" ht="14.45" customHeight="1">
      <c r="A794" s="35"/>
      <c r="B794" s="36"/>
      <c r="C794" s="210" t="s">
        <v>1005</v>
      </c>
      <c r="D794" s="210" t="s">
        <v>163</v>
      </c>
      <c r="E794" s="211" t="s">
        <v>1006</v>
      </c>
      <c r="F794" s="212" t="s">
        <v>1007</v>
      </c>
      <c r="G794" s="213" t="s">
        <v>284</v>
      </c>
      <c r="H794" s="214">
        <v>3.85</v>
      </c>
      <c r="I794" s="215"/>
      <c r="J794" s="216">
        <f>ROUND(I794*H794,2)</f>
        <v>0</v>
      </c>
      <c r="K794" s="217"/>
      <c r="L794" s="38"/>
      <c r="M794" s="218" t="s">
        <v>1</v>
      </c>
      <c r="N794" s="219" t="s">
        <v>41</v>
      </c>
      <c r="O794" s="72"/>
      <c r="P794" s="220">
        <f>O794*H794</f>
        <v>0</v>
      </c>
      <c r="Q794" s="220">
        <v>0</v>
      </c>
      <c r="R794" s="220">
        <f>Q794*H794</f>
        <v>0</v>
      </c>
      <c r="S794" s="220">
        <v>0</v>
      </c>
      <c r="T794" s="221">
        <f>S794*H794</f>
        <v>0</v>
      </c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R794" s="222" t="s">
        <v>315</v>
      </c>
      <c r="AT794" s="222" t="s">
        <v>163</v>
      </c>
      <c r="AU794" s="222" t="s">
        <v>88</v>
      </c>
      <c r="AY794" s="17" t="s">
        <v>159</v>
      </c>
      <c r="BE794" s="118">
        <f>IF(N794="základní",J794,0)</f>
        <v>0</v>
      </c>
      <c r="BF794" s="118">
        <f>IF(N794="snížená",J794,0)</f>
        <v>0</v>
      </c>
      <c r="BG794" s="118">
        <f>IF(N794="zákl. přenesená",J794,0)</f>
        <v>0</v>
      </c>
      <c r="BH794" s="118">
        <f>IF(N794="sníž. přenesená",J794,0)</f>
        <v>0</v>
      </c>
      <c r="BI794" s="118">
        <f>IF(N794="nulová",J794,0)</f>
        <v>0</v>
      </c>
      <c r="BJ794" s="17" t="s">
        <v>88</v>
      </c>
      <c r="BK794" s="118">
        <f>ROUND(I794*H794,2)</f>
        <v>0</v>
      </c>
      <c r="BL794" s="17" t="s">
        <v>315</v>
      </c>
      <c r="BM794" s="222" t="s">
        <v>1008</v>
      </c>
    </row>
    <row r="795" spans="1:65" s="13" customFormat="1" ht="11.25">
      <c r="B795" s="223"/>
      <c r="C795" s="224"/>
      <c r="D795" s="225" t="s">
        <v>169</v>
      </c>
      <c r="E795" s="226" t="s">
        <v>1</v>
      </c>
      <c r="F795" s="227" t="s">
        <v>1009</v>
      </c>
      <c r="G795" s="224"/>
      <c r="H795" s="226" t="s">
        <v>1</v>
      </c>
      <c r="I795" s="228"/>
      <c r="J795" s="224"/>
      <c r="K795" s="224"/>
      <c r="L795" s="229"/>
      <c r="M795" s="230"/>
      <c r="N795" s="231"/>
      <c r="O795" s="231"/>
      <c r="P795" s="231"/>
      <c r="Q795" s="231"/>
      <c r="R795" s="231"/>
      <c r="S795" s="231"/>
      <c r="T795" s="232"/>
      <c r="AT795" s="233" t="s">
        <v>169</v>
      </c>
      <c r="AU795" s="233" t="s">
        <v>88</v>
      </c>
      <c r="AV795" s="13" t="s">
        <v>82</v>
      </c>
      <c r="AW795" s="13" t="s">
        <v>30</v>
      </c>
      <c r="AX795" s="13" t="s">
        <v>75</v>
      </c>
      <c r="AY795" s="233" t="s">
        <v>159</v>
      </c>
    </row>
    <row r="796" spans="1:65" s="14" customFormat="1" ht="11.25">
      <c r="B796" s="234"/>
      <c r="C796" s="235"/>
      <c r="D796" s="225" t="s">
        <v>169</v>
      </c>
      <c r="E796" s="236" t="s">
        <v>1</v>
      </c>
      <c r="F796" s="237" t="s">
        <v>1010</v>
      </c>
      <c r="G796" s="235"/>
      <c r="H796" s="238">
        <v>3.85</v>
      </c>
      <c r="I796" s="239"/>
      <c r="J796" s="235"/>
      <c r="K796" s="235"/>
      <c r="L796" s="240"/>
      <c r="M796" s="241"/>
      <c r="N796" s="242"/>
      <c r="O796" s="242"/>
      <c r="P796" s="242"/>
      <c r="Q796" s="242"/>
      <c r="R796" s="242"/>
      <c r="S796" s="242"/>
      <c r="T796" s="243"/>
      <c r="AT796" s="244" t="s">
        <v>169</v>
      </c>
      <c r="AU796" s="244" t="s">
        <v>88</v>
      </c>
      <c r="AV796" s="14" t="s">
        <v>88</v>
      </c>
      <c r="AW796" s="14" t="s">
        <v>30</v>
      </c>
      <c r="AX796" s="14" t="s">
        <v>82</v>
      </c>
      <c r="AY796" s="244" t="s">
        <v>159</v>
      </c>
    </row>
    <row r="797" spans="1:65" s="2" customFormat="1" ht="14.45" customHeight="1">
      <c r="A797" s="35"/>
      <c r="B797" s="36"/>
      <c r="C797" s="256" t="s">
        <v>1011</v>
      </c>
      <c r="D797" s="256" t="s">
        <v>396</v>
      </c>
      <c r="E797" s="257" t="s">
        <v>1012</v>
      </c>
      <c r="F797" s="258" t="s">
        <v>1013</v>
      </c>
      <c r="G797" s="259" t="s">
        <v>284</v>
      </c>
      <c r="H797" s="260">
        <v>3.927</v>
      </c>
      <c r="I797" s="261"/>
      <c r="J797" s="262">
        <f>ROUND(I797*H797,2)</f>
        <v>0</v>
      </c>
      <c r="K797" s="263"/>
      <c r="L797" s="264"/>
      <c r="M797" s="265" t="s">
        <v>1</v>
      </c>
      <c r="N797" s="266" t="s">
        <v>41</v>
      </c>
      <c r="O797" s="72"/>
      <c r="P797" s="220">
        <f>O797*H797</f>
        <v>0</v>
      </c>
      <c r="Q797" s="220">
        <v>1.6000000000000001E-4</v>
      </c>
      <c r="R797" s="220">
        <f>Q797*H797</f>
        <v>6.2832000000000003E-4</v>
      </c>
      <c r="S797" s="220">
        <v>0</v>
      </c>
      <c r="T797" s="221">
        <f>S797*H797</f>
        <v>0</v>
      </c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R797" s="222" t="s">
        <v>399</v>
      </c>
      <c r="AT797" s="222" t="s">
        <v>396</v>
      </c>
      <c r="AU797" s="222" t="s">
        <v>88</v>
      </c>
      <c r="AY797" s="17" t="s">
        <v>159</v>
      </c>
      <c r="BE797" s="118">
        <f>IF(N797="základní",J797,0)</f>
        <v>0</v>
      </c>
      <c r="BF797" s="118">
        <f>IF(N797="snížená",J797,0)</f>
        <v>0</v>
      </c>
      <c r="BG797" s="118">
        <f>IF(N797="zákl. přenesená",J797,0)</f>
        <v>0</v>
      </c>
      <c r="BH797" s="118">
        <f>IF(N797="sníž. přenesená",J797,0)</f>
        <v>0</v>
      </c>
      <c r="BI797" s="118">
        <f>IF(N797="nulová",J797,0)</f>
        <v>0</v>
      </c>
      <c r="BJ797" s="17" t="s">
        <v>88</v>
      </c>
      <c r="BK797" s="118">
        <f>ROUND(I797*H797,2)</f>
        <v>0</v>
      </c>
      <c r="BL797" s="17" t="s">
        <v>315</v>
      </c>
      <c r="BM797" s="222" t="s">
        <v>1014</v>
      </c>
    </row>
    <row r="798" spans="1:65" s="14" customFormat="1" ht="11.25">
      <c r="B798" s="234"/>
      <c r="C798" s="235"/>
      <c r="D798" s="225" t="s">
        <v>169</v>
      </c>
      <c r="E798" s="235"/>
      <c r="F798" s="237" t="s">
        <v>1015</v>
      </c>
      <c r="G798" s="235"/>
      <c r="H798" s="238">
        <v>3.927</v>
      </c>
      <c r="I798" s="239"/>
      <c r="J798" s="235"/>
      <c r="K798" s="235"/>
      <c r="L798" s="240"/>
      <c r="M798" s="241"/>
      <c r="N798" s="242"/>
      <c r="O798" s="242"/>
      <c r="P798" s="242"/>
      <c r="Q798" s="242"/>
      <c r="R798" s="242"/>
      <c r="S798" s="242"/>
      <c r="T798" s="243"/>
      <c r="AT798" s="244" t="s">
        <v>169</v>
      </c>
      <c r="AU798" s="244" t="s">
        <v>88</v>
      </c>
      <c r="AV798" s="14" t="s">
        <v>88</v>
      </c>
      <c r="AW798" s="14" t="s">
        <v>4</v>
      </c>
      <c r="AX798" s="14" t="s">
        <v>82</v>
      </c>
      <c r="AY798" s="244" t="s">
        <v>159</v>
      </c>
    </row>
    <row r="799" spans="1:65" s="2" customFormat="1" ht="24.2" customHeight="1">
      <c r="A799" s="35"/>
      <c r="B799" s="36"/>
      <c r="C799" s="210" t="s">
        <v>280</v>
      </c>
      <c r="D799" s="210" t="s">
        <v>163</v>
      </c>
      <c r="E799" s="211" t="s">
        <v>1016</v>
      </c>
      <c r="F799" s="212" t="s">
        <v>1017</v>
      </c>
      <c r="G799" s="213" t="s">
        <v>305</v>
      </c>
      <c r="H799" s="214">
        <v>0.51400000000000001</v>
      </c>
      <c r="I799" s="215"/>
      <c r="J799" s="216">
        <f>ROUND(I799*H799,2)</f>
        <v>0</v>
      </c>
      <c r="K799" s="217"/>
      <c r="L799" s="38"/>
      <c r="M799" s="218" t="s">
        <v>1</v>
      </c>
      <c r="N799" s="219" t="s">
        <v>41</v>
      </c>
      <c r="O799" s="72"/>
      <c r="P799" s="220">
        <f>O799*H799</f>
        <v>0</v>
      </c>
      <c r="Q799" s="220">
        <v>0</v>
      </c>
      <c r="R799" s="220">
        <f>Q799*H799</f>
        <v>0</v>
      </c>
      <c r="S799" s="220">
        <v>0</v>
      </c>
      <c r="T799" s="221">
        <f>S799*H799</f>
        <v>0</v>
      </c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R799" s="222" t="s">
        <v>315</v>
      </c>
      <c r="AT799" s="222" t="s">
        <v>163</v>
      </c>
      <c r="AU799" s="222" t="s">
        <v>88</v>
      </c>
      <c r="AY799" s="17" t="s">
        <v>159</v>
      </c>
      <c r="BE799" s="118">
        <f>IF(N799="základní",J799,0)</f>
        <v>0</v>
      </c>
      <c r="BF799" s="118">
        <f>IF(N799="snížená",J799,0)</f>
        <v>0</v>
      </c>
      <c r="BG799" s="118">
        <f>IF(N799="zákl. přenesená",J799,0)</f>
        <v>0</v>
      </c>
      <c r="BH799" s="118">
        <f>IF(N799="sníž. přenesená",J799,0)</f>
        <v>0</v>
      </c>
      <c r="BI799" s="118">
        <f>IF(N799="nulová",J799,0)</f>
        <v>0</v>
      </c>
      <c r="BJ799" s="17" t="s">
        <v>88</v>
      </c>
      <c r="BK799" s="118">
        <f>ROUND(I799*H799,2)</f>
        <v>0</v>
      </c>
      <c r="BL799" s="17" t="s">
        <v>315</v>
      </c>
      <c r="BM799" s="222" t="s">
        <v>1018</v>
      </c>
    </row>
    <row r="800" spans="1:65" s="2" customFormat="1" ht="24.2" customHeight="1">
      <c r="A800" s="35"/>
      <c r="B800" s="36"/>
      <c r="C800" s="210" t="s">
        <v>628</v>
      </c>
      <c r="D800" s="210" t="s">
        <v>163</v>
      </c>
      <c r="E800" s="211" t="s">
        <v>1019</v>
      </c>
      <c r="F800" s="212" t="s">
        <v>1020</v>
      </c>
      <c r="G800" s="213" t="s">
        <v>305</v>
      </c>
      <c r="H800" s="214">
        <v>0.51400000000000001</v>
      </c>
      <c r="I800" s="215"/>
      <c r="J800" s="216">
        <f>ROUND(I800*H800,2)</f>
        <v>0</v>
      </c>
      <c r="K800" s="217"/>
      <c r="L800" s="38"/>
      <c r="M800" s="218" t="s">
        <v>1</v>
      </c>
      <c r="N800" s="219" t="s">
        <v>41</v>
      </c>
      <c r="O800" s="72"/>
      <c r="P800" s="220">
        <f>O800*H800</f>
        <v>0</v>
      </c>
      <c r="Q800" s="220">
        <v>0</v>
      </c>
      <c r="R800" s="220">
        <f>Q800*H800</f>
        <v>0</v>
      </c>
      <c r="S800" s="220">
        <v>0</v>
      </c>
      <c r="T800" s="221">
        <f>S800*H800</f>
        <v>0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222" t="s">
        <v>315</v>
      </c>
      <c r="AT800" s="222" t="s">
        <v>163</v>
      </c>
      <c r="AU800" s="222" t="s">
        <v>88</v>
      </c>
      <c r="AY800" s="17" t="s">
        <v>159</v>
      </c>
      <c r="BE800" s="118">
        <f>IF(N800="základní",J800,0)</f>
        <v>0</v>
      </c>
      <c r="BF800" s="118">
        <f>IF(N800="snížená",J800,0)</f>
        <v>0</v>
      </c>
      <c r="BG800" s="118">
        <f>IF(N800="zákl. přenesená",J800,0)</f>
        <v>0</v>
      </c>
      <c r="BH800" s="118">
        <f>IF(N800="sníž. přenesená",J800,0)</f>
        <v>0</v>
      </c>
      <c r="BI800" s="118">
        <f>IF(N800="nulová",J800,0)</f>
        <v>0</v>
      </c>
      <c r="BJ800" s="17" t="s">
        <v>88</v>
      </c>
      <c r="BK800" s="118">
        <f>ROUND(I800*H800,2)</f>
        <v>0</v>
      </c>
      <c r="BL800" s="17" t="s">
        <v>315</v>
      </c>
      <c r="BM800" s="222" t="s">
        <v>1021</v>
      </c>
    </row>
    <row r="801" spans="1:65" s="2" customFormat="1" ht="24.2" customHeight="1">
      <c r="A801" s="35"/>
      <c r="B801" s="36"/>
      <c r="C801" s="210" t="s">
        <v>1022</v>
      </c>
      <c r="D801" s="210" t="s">
        <v>163</v>
      </c>
      <c r="E801" s="211" t="s">
        <v>1023</v>
      </c>
      <c r="F801" s="212" t="s">
        <v>1024</v>
      </c>
      <c r="G801" s="213" t="s">
        <v>305</v>
      </c>
      <c r="H801" s="214">
        <v>0.51400000000000001</v>
      </c>
      <c r="I801" s="215"/>
      <c r="J801" s="216">
        <f>ROUND(I801*H801,2)</f>
        <v>0</v>
      </c>
      <c r="K801" s="217"/>
      <c r="L801" s="38"/>
      <c r="M801" s="218" t="s">
        <v>1</v>
      </c>
      <c r="N801" s="219" t="s">
        <v>41</v>
      </c>
      <c r="O801" s="72"/>
      <c r="P801" s="220">
        <f>O801*H801</f>
        <v>0</v>
      </c>
      <c r="Q801" s="220">
        <v>0</v>
      </c>
      <c r="R801" s="220">
        <f>Q801*H801</f>
        <v>0</v>
      </c>
      <c r="S801" s="220">
        <v>0</v>
      </c>
      <c r="T801" s="221">
        <f>S801*H801</f>
        <v>0</v>
      </c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R801" s="222" t="s">
        <v>315</v>
      </c>
      <c r="AT801" s="222" t="s">
        <v>163</v>
      </c>
      <c r="AU801" s="222" t="s">
        <v>88</v>
      </c>
      <c r="AY801" s="17" t="s">
        <v>159</v>
      </c>
      <c r="BE801" s="118">
        <f>IF(N801="základní",J801,0)</f>
        <v>0</v>
      </c>
      <c r="BF801" s="118">
        <f>IF(N801="snížená",J801,0)</f>
        <v>0</v>
      </c>
      <c r="BG801" s="118">
        <f>IF(N801="zákl. přenesená",J801,0)</f>
        <v>0</v>
      </c>
      <c r="BH801" s="118">
        <f>IF(N801="sníž. přenesená",J801,0)</f>
        <v>0</v>
      </c>
      <c r="BI801" s="118">
        <f>IF(N801="nulová",J801,0)</f>
        <v>0</v>
      </c>
      <c r="BJ801" s="17" t="s">
        <v>88</v>
      </c>
      <c r="BK801" s="118">
        <f>ROUND(I801*H801,2)</f>
        <v>0</v>
      </c>
      <c r="BL801" s="17" t="s">
        <v>315</v>
      </c>
      <c r="BM801" s="222" t="s">
        <v>1025</v>
      </c>
    </row>
    <row r="802" spans="1:65" s="12" customFormat="1" ht="22.9" customHeight="1">
      <c r="B802" s="194"/>
      <c r="C802" s="195"/>
      <c r="D802" s="196" t="s">
        <v>74</v>
      </c>
      <c r="E802" s="208" t="s">
        <v>1026</v>
      </c>
      <c r="F802" s="208" t="s">
        <v>1027</v>
      </c>
      <c r="G802" s="195"/>
      <c r="H802" s="195"/>
      <c r="I802" s="198"/>
      <c r="J802" s="209">
        <f>BK802</f>
        <v>0</v>
      </c>
      <c r="K802" s="195"/>
      <c r="L802" s="200"/>
      <c r="M802" s="201"/>
      <c r="N802" s="202"/>
      <c r="O802" s="202"/>
      <c r="P802" s="203">
        <f>SUM(P803:P879)</f>
        <v>0</v>
      </c>
      <c r="Q802" s="202"/>
      <c r="R802" s="203">
        <f>SUM(R803:R879)</f>
        <v>0.35432690000000011</v>
      </c>
      <c r="S802" s="202"/>
      <c r="T802" s="204">
        <f>SUM(T803:T879)</f>
        <v>1.3511410000000001</v>
      </c>
      <c r="AR802" s="205" t="s">
        <v>88</v>
      </c>
      <c r="AT802" s="206" t="s">
        <v>74</v>
      </c>
      <c r="AU802" s="206" t="s">
        <v>82</v>
      </c>
      <c r="AY802" s="205" t="s">
        <v>159</v>
      </c>
      <c r="BK802" s="207">
        <f>SUM(BK803:BK879)</f>
        <v>0</v>
      </c>
    </row>
    <row r="803" spans="1:65" s="2" customFormat="1" ht="14.45" customHeight="1">
      <c r="A803" s="35"/>
      <c r="B803" s="36"/>
      <c r="C803" s="210" t="s">
        <v>1028</v>
      </c>
      <c r="D803" s="210" t="s">
        <v>163</v>
      </c>
      <c r="E803" s="211" t="s">
        <v>1029</v>
      </c>
      <c r="F803" s="212" t="s">
        <v>1030</v>
      </c>
      <c r="G803" s="213" t="s">
        <v>166</v>
      </c>
      <c r="H803" s="214">
        <v>17.079999999999998</v>
      </c>
      <c r="I803" s="215"/>
      <c r="J803" s="216">
        <f>ROUND(I803*H803,2)</f>
        <v>0</v>
      </c>
      <c r="K803" s="217"/>
      <c r="L803" s="38"/>
      <c r="M803" s="218" t="s">
        <v>1</v>
      </c>
      <c r="N803" s="219" t="s">
        <v>41</v>
      </c>
      <c r="O803" s="72"/>
      <c r="P803" s="220">
        <f>O803*H803</f>
        <v>0</v>
      </c>
      <c r="Q803" s="220">
        <v>0</v>
      </c>
      <c r="R803" s="220">
        <f>Q803*H803</f>
        <v>0</v>
      </c>
      <c r="S803" s="220">
        <v>0</v>
      </c>
      <c r="T803" s="221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222" t="s">
        <v>315</v>
      </c>
      <c r="AT803" s="222" t="s">
        <v>163</v>
      </c>
      <c r="AU803" s="222" t="s">
        <v>88</v>
      </c>
      <c r="AY803" s="17" t="s">
        <v>159</v>
      </c>
      <c r="BE803" s="118">
        <f>IF(N803="základní",J803,0)</f>
        <v>0</v>
      </c>
      <c r="BF803" s="118">
        <f>IF(N803="snížená",J803,0)</f>
        <v>0</v>
      </c>
      <c r="BG803" s="118">
        <f>IF(N803="zákl. přenesená",J803,0)</f>
        <v>0</v>
      </c>
      <c r="BH803" s="118">
        <f>IF(N803="sníž. přenesená",J803,0)</f>
        <v>0</v>
      </c>
      <c r="BI803" s="118">
        <f>IF(N803="nulová",J803,0)</f>
        <v>0</v>
      </c>
      <c r="BJ803" s="17" t="s">
        <v>88</v>
      </c>
      <c r="BK803" s="118">
        <f>ROUND(I803*H803,2)</f>
        <v>0</v>
      </c>
      <c r="BL803" s="17" t="s">
        <v>315</v>
      </c>
      <c r="BM803" s="222" t="s">
        <v>1031</v>
      </c>
    </row>
    <row r="804" spans="1:65" s="13" customFormat="1" ht="11.25">
      <c r="B804" s="223"/>
      <c r="C804" s="224"/>
      <c r="D804" s="225" t="s">
        <v>169</v>
      </c>
      <c r="E804" s="226" t="s">
        <v>1</v>
      </c>
      <c r="F804" s="227" t="s">
        <v>177</v>
      </c>
      <c r="G804" s="224"/>
      <c r="H804" s="226" t="s">
        <v>1</v>
      </c>
      <c r="I804" s="228"/>
      <c r="J804" s="224"/>
      <c r="K804" s="224"/>
      <c r="L804" s="229"/>
      <c r="M804" s="230"/>
      <c r="N804" s="231"/>
      <c r="O804" s="231"/>
      <c r="P804" s="231"/>
      <c r="Q804" s="231"/>
      <c r="R804" s="231"/>
      <c r="S804" s="231"/>
      <c r="T804" s="232"/>
      <c r="AT804" s="233" t="s">
        <v>169</v>
      </c>
      <c r="AU804" s="233" t="s">
        <v>88</v>
      </c>
      <c r="AV804" s="13" t="s">
        <v>82</v>
      </c>
      <c r="AW804" s="13" t="s">
        <v>30</v>
      </c>
      <c r="AX804" s="13" t="s">
        <v>75</v>
      </c>
      <c r="AY804" s="233" t="s">
        <v>159</v>
      </c>
    </row>
    <row r="805" spans="1:65" s="14" customFormat="1" ht="11.25">
      <c r="B805" s="234"/>
      <c r="C805" s="235"/>
      <c r="D805" s="225" t="s">
        <v>169</v>
      </c>
      <c r="E805" s="236" t="s">
        <v>1</v>
      </c>
      <c r="F805" s="237" t="s">
        <v>195</v>
      </c>
      <c r="G805" s="235"/>
      <c r="H805" s="238">
        <v>3.28</v>
      </c>
      <c r="I805" s="239"/>
      <c r="J805" s="235"/>
      <c r="K805" s="235"/>
      <c r="L805" s="240"/>
      <c r="M805" s="241"/>
      <c r="N805" s="242"/>
      <c r="O805" s="242"/>
      <c r="P805" s="242"/>
      <c r="Q805" s="242"/>
      <c r="R805" s="242"/>
      <c r="S805" s="242"/>
      <c r="T805" s="243"/>
      <c r="AT805" s="244" t="s">
        <v>169</v>
      </c>
      <c r="AU805" s="244" t="s">
        <v>88</v>
      </c>
      <c r="AV805" s="14" t="s">
        <v>88</v>
      </c>
      <c r="AW805" s="14" t="s">
        <v>30</v>
      </c>
      <c r="AX805" s="14" t="s">
        <v>75</v>
      </c>
      <c r="AY805" s="244" t="s">
        <v>159</v>
      </c>
    </row>
    <row r="806" spans="1:65" s="13" customFormat="1" ht="11.25">
      <c r="B806" s="223"/>
      <c r="C806" s="224"/>
      <c r="D806" s="225" t="s">
        <v>169</v>
      </c>
      <c r="E806" s="226" t="s">
        <v>1</v>
      </c>
      <c r="F806" s="227" t="s">
        <v>196</v>
      </c>
      <c r="G806" s="224"/>
      <c r="H806" s="226" t="s">
        <v>1</v>
      </c>
      <c r="I806" s="228"/>
      <c r="J806" s="224"/>
      <c r="K806" s="224"/>
      <c r="L806" s="229"/>
      <c r="M806" s="230"/>
      <c r="N806" s="231"/>
      <c r="O806" s="231"/>
      <c r="P806" s="231"/>
      <c r="Q806" s="231"/>
      <c r="R806" s="231"/>
      <c r="S806" s="231"/>
      <c r="T806" s="232"/>
      <c r="AT806" s="233" t="s">
        <v>169</v>
      </c>
      <c r="AU806" s="233" t="s">
        <v>88</v>
      </c>
      <c r="AV806" s="13" t="s">
        <v>82</v>
      </c>
      <c r="AW806" s="13" t="s">
        <v>30</v>
      </c>
      <c r="AX806" s="13" t="s">
        <v>75</v>
      </c>
      <c r="AY806" s="233" t="s">
        <v>159</v>
      </c>
    </row>
    <row r="807" spans="1:65" s="14" customFormat="1" ht="11.25">
      <c r="B807" s="234"/>
      <c r="C807" s="235"/>
      <c r="D807" s="225" t="s">
        <v>169</v>
      </c>
      <c r="E807" s="236" t="s">
        <v>1</v>
      </c>
      <c r="F807" s="237" t="s">
        <v>197</v>
      </c>
      <c r="G807" s="235"/>
      <c r="H807" s="238">
        <v>13.8</v>
      </c>
      <c r="I807" s="239"/>
      <c r="J807" s="235"/>
      <c r="K807" s="235"/>
      <c r="L807" s="240"/>
      <c r="M807" s="241"/>
      <c r="N807" s="242"/>
      <c r="O807" s="242"/>
      <c r="P807" s="242"/>
      <c r="Q807" s="242"/>
      <c r="R807" s="242"/>
      <c r="S807" s="242"/>
      <c r="T807" s="243"/>
      <c r="AT807" s="244" t="s">
        <v>169</v>
      </c>
      <c r="AU807" s="244" t="s">
        <v>88</v>
      </c>
      <c r="AV807" s="14" t="s">
        <v>88</v>
      </c>
      <c r="AW807" s="14" t="s">
        <v>30</v>
      </c>
      <c r="AX807" s="14" t="s">
        <v>75</v>
      </c>
      <c r="AY807" s="244" t="s">
        <v>159</v>
      </c>
    </row>
    <row r="808" spans="1:65" s="15" customFormat="1" ht="11.25">
      <c r="B808" s="245"/>
      <c r="C808" s="246"/>
      <c r="D808" s="225" t="s">
        <v>169</v>
      </c>
      <c r="E808" s="247" t="s">
        <v>1</v>
      </c>
      <c r="F808" s="248" t="s">
        <v>179</v>
      </c>
      <c r="G808" s="246"/>
      <c r="H808" s="249">
        <v>17.079999999999998</v>
      </c>
      <c r="I808" s="250"/>
      <c r="J808" s="246"/>
      <c r="K808" s="246"/>
      <c r="L808" s="251"/>
      <c r="M808" s="252"/>
      <c r="N808" s="253"/>
      <c r="O808" s="253"/>
      <c r="P808" s="253"/>
      <c r="Q808" s="253"/>
      <c r="R808" s="253"/>
      <c r="S808" s="253"/>
      <c r="T808" s="254"/>
      <c r="AT808" s="255" t="s">
        <v>169</v>
      </c>
      <c r="AU808" s="255" t="s">
        <v>88</v>
      </c>
      <c r="AV808" s="15" t="s">
        <v>167</v>
      </c>
      <c r="AW808" s="15" t="s">
        <v>30</v>
      </c>
      <c r="AX808" s="15" t="s">
        <v>82</v>
      </c>
      <c r="AY808" s="255" t="s">
        <v>159</v>
      </c>
    </row>
    <row r="809" spans="1:65" s="2" customFormat="1" ht="14.45" customHeight="1">
      <c r="A809" s="35"/>
      <c r="B809" s="36"/>
      <c r="C809" s="210" t="s">
        <v>1032</v>
      </c>
      <c r="D809" s="210" t="s">
        <v>163</v>
      </c>
      <c r="E809" s="211" t="s">
        <v>1033</v>
      </c>
      <c r="F809" s="212" t="s">
        <v>1034</v>
      </c>
      <c r="G809" s="213" t="s">
        <v>166</v>
      </c>
      <c r="H809" s="214">
        <v>17.079999999999998</v>
      </c>
      <c r="I809" s="215"/>
      <c r="J809" s="216">
        <f>ROUND(I809*H809,2)</f>
        <v>0</v>
      </c>
      <c r="K809" s="217"/>
      <c r="L809" s="38"/>
      <c r="M809" s="218" t="s">
        <v>1</v>
      </c>
      <c r="N809" s="219" t="s">
        <v>41</v>
      </c>
      <c r="O809" s="72"/>
      <c r="P809" s="220">
        <f>O809*H809</f>
        <v>0</v>
      </c>
      <c r="Q809" s="220">
        <v>2.9999999999999997E-4</v>
      </c>
      <c r="R809" s="220">
        <f>Q809*H809</f>
        <v>5.1239999999999992E-3</v>
      </c>
      <c r="S809" s="220">
        <v>0</v>
      </c>
      <c r="T809" s="221">
        <f>S809*H809</f>
        <v>0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222" t="s">
        <v>315</v>
      </c>
      <c r="AT809" s="222" t="s">
        <v>163</v>
      </c>
      <c r="AU809" s="222" t="s">
        <v>88</v>
      </c>
      <c r="AY809" s="17" t="s">
        <v>159</v>
      </c>
      <c r="BE809" s="118">
        <f>IF(N809="základní",J809,0)</f>
        <v>0</v>
      </c>
      <c r="BF809" s="118">
        <f>IF(N809="snížená",J809,0)</f>
        <v>0</v>
      </c>
      <c r="BG809" s="118">
        <f>IF(N809="zákl. přenesená",J809,0)</f>
        <v>0</v>
      </c>
      <c r="BH809" s="118">
        <f>IF(N809="sníž. přenesená",J809,0)</f>
        <v>0</v>
      </c>
      <c r="BI809" s="118">
        <f>IF(N809="nulová",J809,0)</f>
        <v>0</v>
      </c>
      <c r="BJ809" s="17" t="s">
        <v>88</v>
      </c>
      <c r="BK809" s="118">
        <f>ROUND(I809*H809,2)</f>
        <v>0</v>
      </c>
      <c r="BL809" s="17" t="s">
        <v>315</v>
      </c>
      <c r="BM809" s="222" t="s">
        <v>1035</v>
      </c>
    </row>
    <row r="810" spans="1:65" s="13" customFormat="1" ht="11.25">
      <c r="B810" s="223"/>
      <c r="C810" s="224"/>
      <c r="D810" s="225" t="s">
        <v>169</v>
      </c>
      <c r="E810" s="226" t="s">
        <v>1</v>
      </c>
      <c r="F810" s="227" t="s">
        <v>177</v>
      </c>
      <c r="G810" s="224"/>
      <c r="H810" s="226" t="s">
        <v>1</v>
      </c>
      <c r="I810" s="228"/>
      <c r="J810" s="224"/>
      <c r="K810" s="224"/>
      <c r="L810" s="229"/>
      <c r="M810" s="230"/>
      <c r="N810" s="231"/>
      <c r="O810" s="231"/>
      <c r="P810" s="231"/>
      <c r="Q810" s="231"/>
      <c r="R810" s="231"/>
      <c r="S810" s="231"/>
      <c r="T810" s="232"/>
      <c r="AT810" s="233" t="s">
        <v>169</v>
      </c>
      <c r="AU810" s="233" t="s">
        <v>88</v>
      </c>
      <c r="AV810" s="13" t="s">
        <v>82</v>
      </c>
      <c r="AW810" s="13" t="s">
        <v>30</v>
      </c>
      <c r="AX810" s="13" t="s">
        <v>75</v>
      </c>
      <c r="AY810" s="233" t="s">
        <v>159</v>
      </c>
    </row>
    <row r="811" spans="1:65" s="14" customFormat="1" ht="11.25">
      <c r="B811" s="234"/>
      <c r="C811" s="235"/>
      <c r="D811" s="225" t="s">
        <v>169</v>
      </c>
      <c r="E811" s="236" t="s">
        <v>1</v>
      </c>
      <c r="F811" s="237" t="s">
        <v>195</v>
      </c>
      <c r="G811" s="235"/>
      <c r="H811" s="238">
        <v>3.28</v>
      </c>
      <c r="I811" s="239"/>
      <c r="J811" s="235"/>
      <c r="K811" s="235"/>
      <c r="L811" s="240"/>
      <c r="M811" s="241"/>
      <c r="N811" s="242"/>
      <c r="O811" s="242"/>
      <c r="P811" s="242"/>
      <c r="Q811" s="242"/>
      <c r="R811" s="242"/>
      <c r="S811" s="242"/>
      <c r="T811" s="243"/>
      <c r="AT811" s="244" t="s">
        <v>169</v>
      </c>
      <c r="AU811" s="244" t="s">
        <v>88</v>
      </c>
      <c r="AV811" s="14" t="s">
        <v>88</v>
      </c>
      <c r="AW811" s="14" t="s">
        <v>30</v>
      </c>
      <c r="AX811" s="14" t="s">
        <v>75</v>
      </c>
      <c r="AY811" s="244" t="s">
        <v>159</v>
      </c>
    </row>
    <row r="812" spans="1:65" s="13" customFormat="1" ht="11.25">
      <c r="B812" s="223"/>
      <c r="C812" s="224"/>
      <c r="D812" s="225" t="s">
        <v>169</v>
      </c>
      <c r="E812" s="226" t="s">
        <v>1</v>
      </c>
      <c r="F812" s="227" t="s">
        <v>196</v>
      </c>
      <c r="G812" s="224"/>
      <c r="H812" s="226" t="s">
        <v>1</v>
      </c>
      <c r="I812" s="228"/>
      <c r="J812" s="224"/>
      <c r="K812" s="224"/>
      <c r="L812" s="229"/>
      <c r="M812" s="230"/>
      <c r="N812" s="231"/>
      <c r="O812" s="231"/>
      <c r="P812" s="231"/>
      <c r="Q812" s="231"/>
      <c r="R812" s="231"/>
      <c r="S812" s="231"/>
      <c r="T812" s="232"/>
      <c r="AT812" s="233" t="s">
        <v>169</v>
      </c>
      <c r="AU812" s="233" t="s">
        <v>88</v>
      </c>
      <c r="AV812" s="13" t="s">
        <v>82</v>
      </c>
      <c r="AW812" s="13" t="s">
        <v>30</v>
      </c>
      <c r="AX812" s="13" t="s">
        <v>75</v>
      </c>
      <c r="AY812" s="233" t="s">
        <v>159</v>
      </c>
    </row>
    <row r="813" spans="1:65" s="14" customFormat="1" ht="11.25">
      <c r="B813" s="234"/>
      <c r="C813" s="235"/>
      <c r="D813" s="225" t="s">
        <v>169</v>
      </c>
      <c r="E813" s="236" t="s">
        <v>1</v>
      </c>
      <c r="F813" s="237" t="s">
        <v>197</v>
      </c>
      <c r="G813" s="235"/>
      <c r="H813" s="238">
        <v>13.8</v>
      </c>
      <c r="I813" s="239"/>
      <c r="J813" s="235"/>
      <c r="K813" s="235"/>
      <c r="L813" s="240"/>
      <c r="M813" s="241"/>
      <c r="N813" s="242"/>
      <c r="O813" s="242"/>
      <c r="P813" s="242"/>
      <c r="Q813" s="242"/>
      <c r="R813" s="242"/>
      <c r="S813" s="242"/>
      <c r="T813" s="243"/>
      <c r="AT813" s="244" t="s">
        <v>169</v>
      </c>
      <c r="AU813" s="244" t="s">
        <v>88</v>
      </c>
      <c r="AV813" s="14" t="s">
        <v>88</v>
      </c>
      <c r="AW813" s="14" t="s">
        <v>30</v>
      </c>
      <c r="AX813" s="14" t="s">
        <v>75</v>
      </c>
      <c r="AY813" s="244" t="s">
        <v>159</v>
      </c>
    </row>
    <row r="814" spans="1:65" s="15" customFormat="1" ht="11.25">
      <c r="B814" s="245"/>
      <c r="C814" s="246"/>
      <c r="D814" s="225" t="s">
        <v>169</v>
      </c>
      <c r="E814" s="247" t="s">
        <v>1</v>
      </c>
      <c r="F814" s="248" t="s">
        <v>179</v>
      </c>
      <c r="G814" s="246"/>
      <c r="H814" s="249">
        <v>17.079999999999998</v>
      </c>
      <c r="I814" s="250"/>
      <c r="J814" s="246"/>
      <c r="K814" s="246"/>
      <c r="L814" s="251"/>
      <c r="M814" s="252"/>
      <c r="N814" s="253"/>
      <c r="O814" s="253"/>
      <c r="P814" s="253"/>
      <c r="Q814" s="253"/>
      <c r="R814" s="253"/>
      <c r="S814" s="253"/>
      <c r="T814" s="254"/>
      <c r="AT814" s="255" t="s">
        <v>169</v>
      </c>
      <c r="AU814" s="255" t="s">
        <v>88</v>
      </c>
      <c r="AV814" s="15" t="s">
        <v>167</v>
      </c>
      <c r="AW814" s="15" t="s">
        <v>30</v>
      </c>
      <c r="AX814" s="15" t="s">
        <v>82</v>
      </c>
      <c r="AY814" s="255" t="s">
        <v>159</v>
      </c>
    </row>
    <row r="815" spans="1:65" s="2" customFormat="1" ht="24.2" customHeight="1">
      <c r="A815" s="35"/>
      <c r="B815" s="36"/>
      <c r="C815" s="210" t="s">
        <v>1036</v>
      </c>
      <c r="D815" s="210" t="s">
        <v>163</v>
      </c>
      <c r="E815" s="211" t="s">
        <v>1037</v>
      </c>
      <c r="F815" s="212" t="s">
        <v>1038</v>
      </c>
      <c r="G815" s="213" t="s">
        <v>166</v>
      </c>
      <c r="H815" s="214">
        <v>16.574000000000002</v>
      </c>
      <c r="I815" s="215"/>
      <c r="J815" s="216">
        <f>ROUND(I815*H815,2)</f>
        <v>0</v>
      </c>
      <c r="K815" s="217"/>
      <c r="L815" s="38"/>
      <c r="M815" s="218" t="s">
        <v>1</v>
      </c>
      <c r="N815" s="219" t="s">
        <v>41</v>
      </c>
      <c r="O815" s="72"/>
      <c r="P815" s="220">
        <f>O815*H815</f>
        <v>0</v>
      </c>
      <c r="Q815" s="220">
        <v>0</v>
      </c>
      <c r="R815" s="220">
        <f>Q815*H815</f>
        <v>0</v>
      </c>
      <c r="S815" s="220">
        <v>8.1500000000000003E-2</v>
      </c>
      <c r="T815" s="221">
        <f>S815*H815</f>
        <v>1.3507810000000002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222" t="s">
        <v>315</v>
      </c>
      <c r="AT815" s="222" t="s">
        <v>163</v>
      </c>
      <c r="AU815" s="222" t="s">
        <v>88</v>
      </c>
      <c r="AY815" s="17" t="s">
        <v>159</v>
      </c>
      <c r="BE815" s="118">
        <f>IF(N815="základní",J815,0)</f>
        <v>0</v>
      </c>
      <c r="BF815" s="118">
        <f>IF(N815="snížená",J815,0)</f>
        <v>0</v>
      </c>
      <c r="BG815" s="118">
        <f>IF(N815="zákl. přenesená",J815,0)</f>
        <v>0</v>
      </c>
      <c r="BH815" s="118">
        <f>IF(N815="sníž. přenesená",J815,0)</f>
        <v>0</v>
      </c>
      <c r="BI815" s="118">
        <f>IF(N815="nulová",J815,0)</f>
        <v>0</v>
      </c>
      <c r="BJ815" s="17" t="s">
        <v>88</v>
      </c>
      <c r="BK815" s="118">
        <f>ROUND(I815*H815,2)</f>
        <v>0</v>
      </c>
      <c r="BL815" s="17" t="s">
        <v>315</v>
      </c>
      <c r="BM815" s="222" t="s">
        <v>1039</v>
      </c>
    </row>
    <row r="816" spans="1:65" s="13" customFormat="1" ht="11.25">
      <c r="B816" s="223"/>
      <c r="C816" s="224"/>
      <c r="D816" s="225" t="s">
        <v>169</v>
      </c>
      <c r="E816" s="226" t="s">
        <v>1</v>
      </c>
      <c r="F816" s="227" t="s">
        <v>177</v>
      </c>
      <c r="G816" s="224"/>
      <c r="H816" s="226" t="s">
        <v>1</v>
      </c>
      <c r="I816" s="228"/>
      <c r="J816" s="224"/>
      <c r="K816" s="224"/>
      <c r="L816" s="229"/>
      <c r="M816" s="230"/>
      <c r="N816" s="231"/>
      <c r="O816" s="231"/>
      <c r="P816" s="231"/>
      <c r="Q816" s="231"/>
      <c r="R816" s="231"/>
      <c r="S816" s="231"/>
      <c r="T816" s="232"/>
      <c r="AT816" s="233" t="s">
        <v>169</v>
      </c>
      <c r="AU816" s="233" t="s">
        <v>88</v>
      </c>
      <c r="AV816" s="13" t="s">
        <v>82</v>
      </c>
      <c r="AW816" s="13" t="s">
        <v>30</v>
      </c>
      <c r="AX816" s="13" t="s">
        <v>75</v>
      </c>
      <c r="AY816" s="233" t="s">
        <v>159</v>
      </c>
    </row>
    <row r="817" spans="1:65" s="14" customFormat="1" ht="11.25">
      <c r="B817" s="234"/>
      <c r="C817" s="235"/>
      <c r="D817" s="225" t="s">
        <v>169</v>
      </c>
      <c r="E817" s="236" t="s">
        <v>1</v>
      </c>
      <c r="F817" s="237" t="s">
        <v>195</v>
      </c>
      <c r="G817" s="235"/>
      <c r="H817" s="238">
        <v>3.28</v>
      </c>
      <c r="I817" s="239"/>
      <c r="J817" s="235"/>
      <c r="K817" s="235"/>
      <c r="L817" s="240"/>
      <c r="M817" s="241"/>
      <c r="N817" s="242"/>
      <c r="O817" s="242"/>
      <c r="P817" s="242"/>
      <c r="Q817" s="242"/>
      <c r="R817" s="242"/>
      <c r="S817" s="242"/>
      <c r="T817" s="243"/>
      <c r="AT817" s="244" t="s">
        <v>169</v>
      </c>
      <c r="AU817" s="244" t="s">
        <v>88</v>
      </c>
      <c r="AV817" s="14" t="s">
        <v>88</v>
      </c>
      <c r="AW817" s="14" t="s">
        <v>30</v>
      </c>
      <c r="AX817" s="14" t="s">
        <v>75</v>
      </c>
      <c r="AY817" s="244" t="s">
        <v>159</v>
      </c>
    </row>
    <row r="818" spans="1:65" s="13" customFormat="1" ht="11.25">
      <c r="B818" s="223"/>
      <c r="C818" s="224"/>
      <c r="D818" s="225" t="s">
        <v>169</v>
      </c>
      <c r="E818" s="226" t="s">
        <v>1</v>
      </c>
      <c r="F818" s="227" t="s">
        <v>196</v>
      </c>
      <c r="G818" s="224"/>
      <c r="H818" s="226" t="s">
        <v>1</v>
      </c>
      <c r="I818" s="228"/>
      <c r="J818" s="224"/>
      <c r="K818" s="224"/>
      <c r="L818" s="229"/>
      <c r="M818" s="230"/>
      <c r="N818" s="231"/>
      <c r="O818" s="231"/>
      <c r="P818" s="231"/>
      <c r="Q818" s="231"/>
      <c r="R818" s="231"/>
      <c r="S818" s="231"/>
      <c r="T818" s="232"/>
      <c r="AT818" s="233" t="s">
        <v>169</v>
      </c>
      <c r="AU818" s="233" t="s">
        <v>88</v>
      </c>
      <c r="AV818" s="13" t="s">
        <v>82</v>
      </c>
      <c r="AW818" s="13" t="s">
        <v>30</v>
      </c>
      <c r="AX818" s="13" t="s">
        <v>75</v>
      </c>
      <c r="AY818" s="233" t="s">
        <v>159</v>
      </c>
    </row>
    <row r="819" spans="1:65" s="14" customFormat="1" ht="11.25">
      <c r="B819" s="234"/>
      <c r="C819" s="235"/>
      <c r="D819" s="225" t="s">
        <v>169</v>
      </c>
      <c r="E819" s="236" t="s">
        <v>1</v>
      </c>
      <c r="F819" s="237" t="s">
        <v>1040</v>
      </c>
      <c r="G819" s="235"/>
      <c r="H819" s="238">
        <v>12.51</v>
      </c>
      <c r="I819" s="239"/>
      <c r="J819" s="235"/>
      <c r="K819" s="235"/>
      <c r="L819" s="240"/>
      <c r="M819" s="241"/>
      <c r="N819" s="242"/>
      <c r="O819" s="242"/>
      <c r="P819" s="242"/>
      <c r="Q819" s="242"/>
      <c r="R819" s="242"/>
      <c r="S819" s="242"/>
      <c r="T819" s="243"/>
      <c r="AT819" s="244" t="s">
        <v>169</v>
      </c>
      <c r="AU819" s="244" t="s">
        <v>88</v>
      </c>
      <c r="AV819" s="14" t="s">
        <v>88</v>
      </c>
      <c r="AW819" s="14" t="s">
        <v>30</v>
      </c>
      <c r="AX819" s="14" t="s">
        <v>75</v>
      </c>
      <c r="AY819" s="244" t="s">
        <v>159</v>
      </c>
    </row>
    <row r="820" spans="1:65" s="14" customFormat="1" ht="11.25">
      <c r="B820" s="234"/>
      <c r="C820" s="235"/>
      <c r="D820" s="225" t="s">
        <v>169</v>
      </c>
      <c r="E820" s="236" t="s">
        <v>1</v>
      </c>
      <c r="F820" s="237" t="s">
        <v>1041</v>
      </c>
      <c r="G820" s="235"/>
      <c r="H820" s="238">
        <v>0.78400000000000003</v>
      </c>
      <c r="I820" s="239"/>
      <c r="J820" s="235"/>
      <c r="K820" s="235"/>
      <c r="L820" s="240"/>
      <c r="M820" s="241"/>
      <c r="N820" s="242"/>
      <c r="O820" s="242"/>
      <c r="P820" s="242"/>
      <c r="Q820" s="242"/>
      <c r="R820" s="242"/>
      <c r="S820" s="242"/>
      <c r="T820" s="243"/>
      <c r="AT820" s="244" t="s">
        <v>169</v>
      </c>
      <c r="AU820" s="244" t="s">
        <v>88</v>
      </c>
      <c r="AV820" s="14" t="s">
        <v>88</v>
      </c>
      <c r="AW820" s="14" t="s">
        <v>30</v>
      </c>
      <c r="AX820" s="14" t="s">
        <v>75</v>
      </c>
      <c r="AY820" s="244" t="s">
        <v>159</v>
      </c>
    </row>
    <row r="821" spans="1:65" s="15" customFormat="1" ht="11.25">
      <c r="B821" s="245"/>
      <c r="C821" s="246"/>
      <c r="D821" s="225" t="s">
        <v>169</v>
      </c>
      <c r="E821" s="247" t="s">
        <v>1</v>
      </c>
      <c r="F821" s="248" t="s">
        <v>179</v>
      </c>
      <c r="G821" s="246"/>
      <c r="H821" s="249">
        <v>16.574000000000002</v>
      </c>
      <c r="I821" s="250"/>
      <c r="J821" s="246"/>
      <c r="K821" s="246"/>
      <c r="L821" s="251"/>
      <c r="M821" s="252"/>
      <c r="N821" s="253"/>
      <c r="O821" s="253"/>
      <c r="P821" s="253"/>
      <c r="Q821" s="253"/>
      <c r="R821" s="253"/>
      <c r="S821" s="253"/>
      <c r="T821" s="254"/>
      <c r="AT821" s="255" t="s">
        <v>169</v>
      </c>
      <c r="AU821" s="255" t="s">
        <v>88</v>
      </c>
      <c r="AV821" s="15" t="s">
        <v>167</v>
      </c>
      <c r="AW821" s="15" t="s">
        <v>30</v>
      </c>
      <c r="AX821" s="15" t="s">
        <v>82</v>
      </c>
      <c r="AY821" s="255" t="s">
        <v>159</v>
      </c>
    </row>
    <row r="822" spans="1:65" s="2" customFormat="1" ht="24.2" customHeight="1">
      <c r="A822" s="35"/>
      <c r="B822" s="36"/>
      <c r="C822" s="210" t="s">
        <v>1042</v>
      </c>
      <c r="D822" s="210" t="s">
        <v>163</v>
      </c>
      <c r="E822" s="211" t="s">
        <v>1043</v>
      </c>
      <c r="F822" s="212" t="s">
        <v>1044</v>
      </c>
      <c r="G822" s="213" t="s">
        <v>166</v>
      </c>
      <c r="H822" s="214">
        <v>9.6</v>
      </c>
      <c r="I822" s="215"/>
      <c r="J822" s="216">
        <f>ROUND(I822*H822,2)</f>
        <v>0</v>
      </c>
      <c r="K822" s="217"/>
      <c r="L822" s="38"/>
      <c r="M822" s="218" t="s">
        <v>1</v>
      </c>
      <c r="N822" s="219" t="s">
        <v>41</v>
      </c>
      <c r="O822" s="72"/>
      <c r="P822" s="220">
        <f>O822*H822</f>
        <v>0</v>
      </c>
      <c r="Q822" s="220">
        <v>6.0499999999999998E-3</v>
      </c>
      <c r="R822" s="220">
        <f>Q822*H822</f>
        <v>5.8079999999999993E-2</v>
      </c>
      <c r="S822" s="220">
        <v>0</v>
      </c>
      <c r="T822" s="221">
        <f>S822*H822</f>
        <v>0</v>
      </c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R822" s="222" t="s">
        <v>315</v>
      </c>
      <c r="AT822" s="222" t="s">
        <v>163</v>
      </c>
      <c r="AU822" s="222" t="s">
        <v>88</v>
      </c>
      <c r="AY822" s="17" t="s">
        <v>159</v>
      </c>
      <c r="BE822" s="118">
        <f>IF(N822="základní",J822,0)</f>
        <v>0</v>
      </c>
      <c r="BF822" s="118">
        <f>IF(N822="snížená",J822,0)</f>
        <v>0</v>
      </c>
      <c r="BG822" s="118">
        <f>IF(N822="zákl. přenesená",J822,0)</f>
        <v>0</v>
      </c>
      <c r="BH822" s="118">
        <f>IF(N822="sníž. přenesená",J822,0)</f>
        <v>0</v>
      </c>
      <c r="BI822" s="118">
        <f>IF(N822="nulová",J822,0)</f>
        <v>0</v>
      </c>
      <c r="BJ822" s="17" t="s">
        <v>88</v>
      </c>
      <c r="BK822" s="118">
        <f>ROUND(I822*H822,2)</f>
        <v>0</v>
      </c>
      <c r="BL822" s="17" t="s">
        <v>315</v>
      </c>
      <c r="BM822" s="222" t="s">
        <v>1045</v>
      </c>
    </row>
    <row r="823" spans="1:65" s="13" customFormat="1" ht="11.25">
      <c r="B823" s="223"/>
      <c r="C823" s="224"/>
      <c r="D823" s="225" t="s">
        <v>169</v>
      </c>
      <c r="E823" s="226" t="s">
        <v>1</v>
      </c>
      <c r="F823" s="227" t="s">
        <v>196</v>
      </c>
      <c r="G823" s="224"/>
      <c r="H823" s="226" t="s">
        <v>1</v>
      </c>
      <c r="I823" s="228"/>
      <c r="J823" s="224"/>
      <c r="K823" s="224"/>
      <c r="L823" s="229"/>
      <c r="M823" s="230"/>
      <c r="N823" s="231"/>
      <c r="O823" s="231"/>
      <c r="P823" s="231"/>
      <c r="Q823" s="231"/>
      <c r="R823" s="231"/>
      <c r="S823" s="231"/>
      <c r="T823" s="232"/>
      <c r="AT823" s="233" t="s">
        <v>169</v>
      </c>
      <c r="AU823" s="233" t="s">
        <v>88</v>
      </c>
      <c r="AV823" s="13" t="s">
        <v>82</v>
      </c>
      <c r="AW823" s="13" t="s">
        <v>30</v>
      </c>
      <c r="AX823" s="13" t="s">
        <v>75</v>
      </c>
      <c r="AY823" s="233" t="s">
        <v>159</v>
      </c>
    </row>
    <row r="824" spans="1:65" s="14" customFormat="1" ht="11.25">
      <c r="B824" s="234"/>
      <c r="C824" s="235"/>
      <c r="D824" s="225" t="s">
        <v>169</v>
      </c>
      <c r="E824" s="236" t="s">
        <v>1</v>
      </c>
      <c r="F824" s="237" t="s">
        <v>197</v>
      </c>
      <c r="G824" s="235"/>
      <c r="H824" s="238">
        <v>13.8</v>
      </c>
      <c r="I824" s="239"/>
      <c r="J824" s="235"/>
      <c r="K824" s="235"/>
      <c r="L824" s="240"/>
      <c r="M824" s="241"/>
      <c r="N824" s="242"/>
      <c r="O824" s="242"/>
      <c r="P824" s="242"/>
      <c r="Q824" s="242"/>
      <c r="R824" s="242"/>
      <c r="S824" s="242"/>
      <c r="T824" s="243"/>
      <c r="AT824" s="244" t="s">
        <v>169</v>
      </c>
      <c r="AU824" s="244" t="s">
        <v>88</v>
      </c>
      <c r="AV824" s="14" t="s">
        <v>88</v>
      </c>
      <c r="AW824" s="14" t="s">
        <v>30</v>
      </c>
      <c r="AX824" s="14" t="s">
        <v>75</v>
      </c>
      <c r="AY824" s="244" t="s">
        <v>159</v>
      </c>
    </row>
    <row r="825" spans="1:65" s="13" customFormat="1" ht="11.25">
      <c r="B825" s="223"/>
      <c r="C825" s="224"/>
      <c r="D825" s="225" t="s">
        <v>169</v>
      </c>
      <c r="E825" s="226" t="s">
        <v>1</v>
      </c>
      <c r="F825" s="227" t="s">
        <v>1046</v>
      </c>
      <c r="G825" s="224"/>
      <c r="H825" s="226" t="s">
        <v>1</v>
      </c>
      <c r="I825" s="228"/>
      <c r="J825" s="224"/>
      <c r="K825" s="224"/>
      <c r="L825" s="229"/>
      <c r="M825" s="230"/>
      <c r="N825" s="231"/>
      <c r="O825" s="231"/>
      <c r="P825" s="231"/>
      <c r="Q825" s="231"/>
      <c r="R825" s="231"/>
      <c r="S825" s="231"/>
      <c r="T825" s="232"/>
      <c r="AT825" s="233" t="s">
        <v>169</v>
      </c>
      <c r="AU825" s="233" t="s">
        <v>88</v>
      </c>
      <c r="AV825" s="13" t="s">
        <v>82</v>
      </c>
      <c r="AW825" s="13" t="s">
        <v>30</v>
      </c>
      <c r="AX825" s="13" t="s">
        <v>75</v>
      </c>
      <c r="AY825" s="233" t="s">
        <v>159</v>
      </c>
    </row>
    <row r="826" spans="1:65" s="14" customFormat="1" ht="11.25">
      <c r="B826" s="234"/>
      <c r="C826" s="235"/>
      <c r="D826" s="225" t="s">
        <v>169</v>
      </c>
      <c r="E826" s="236" t="s">
        <v>1</v>
      </c>
      <c r="F826" s="237" t="s">
        <v>1047</v>
      </c>
      <c r="G826" s="235"/>
      <c r="H826" s="238">
        <v>-4.2</v>
      </c>
      <c r="I826" s="239"/>
      <c r="J826" s="235"/>
      <c r="K826" s="235"/>
      <c r="L826" s="240"/>
      <c r="M826" s="241"/>
      <c r="N826" s="242"/>
      <c r="O826" s="242"/>
      <c r="P826" s="242"/>
      <c r="Q826" s="242"/>
      <c r="R826" s="242"/>
      <c r="S826" s="242"/>
      <c r="T826" s="243"/>
      <c r="AT826" s="244" t="s">
        <v>169</v>
      </c>
      <c r="AU826" s="244" t="s">
        <v>88</v>
      </c>
      <c r="AV826" s="14" t="s">
        <v>88</v>
      </c>
      <c r="AW826" s="14" t="s">
        <v>30</v>
      </c>
      <c r="AX826" s="14" t="s">
        <v>75</v>
      </c>
      <c r="AY826" s="244" t="s">
        <v>159</v>
      </c>
    </row>
    <row r="827" spans="1:65" s="15" customFormat="1" ht="11.25">
      <c r="B827" s="245"/>
      <c r="C827" s="246"/>
      <c r="D827" s="225" t="s">
        <v>169</v>
      </c>
      <c r="E827" s="247" t="s">
        <v>1</v>
      </c>
      <c r="F827" s="248" t="s">
        <v>179</v>
      </c>
      <c r="G827" s="246"/>
      <c r="H827" s="249">
        <v>9.6</v>
      </c>
      <c r="I827" s="250"/>
      <c r="J827" s="246"/>
      <c r="K827" s="246"/>
      <c r="L827" s="251"/>
      <c r="M827" s="252"/>
      <c r="N827" s="253"/>
      <c r="O827" s="253"/>
      <c r="P827" s="253"/>
      <c r="Q827" s="253"/>
      <c r="R827" s="253"/>
      <c r="S827" s="253"/>
      <c r="T827" s="254"/>
      <c r="AT827" s="255" t="s">
        <v>169</v>
      </c>
      <c r="AU827" s="255" t="s">
        <v>88</v>
      </c>
      <c r="AV827" s="15" t="s">
        <v>167</v>
      </c>
      <c r="AW827" s="15" t="s">
        <v>30</v>
      </c>
      <c r="AX827" s="15" t="s">
        <v>82</v>
      </c>
      <c r="AY827" s="255" t="s">
        <v>159</v>
      </c>
    </row>
    <row r="828" spans="1:65" s="2" customFormat="1" ht="14.45" customHeight="1">
      <c r="A828" s="35"/>
      <c r="B828" s="36"/>
      <c r="C828" s="256" t="s">
        <v>1048</v>
      </c>
      <c r="D828" s="256" t="s">
        <v>396</v>
      </c>
      <c r="E828" s="257" t="s">
        <v>1049</v>
      </c>
      <c r="F828" s="258" t="s">
        <v>1050</v>
      </c>
      <c r="G828" s="259" t="s">
        <v>166</v>
      </c>
      <c r="H828" s="260">
        <v>17.25</v>
      </c>
      <c r="I828" s="261"/>
      <c r="J828" s="262">
        <f>ROUND(I828*H828,2)</f>
        <v>0</v>
      </c>
      <c r="K828" s="263"/>
      <c r="L828" s="264"/>
      <c r="M828" s="265" t="s">
        <v>1</v>
      </c>
      <c r="N828" s="266" t="s">
        <v>41</v>
      </c>
      <c r="O828" s="72"/>
      <c r="P828" s="220">
        <f>O828*H828</f>
        <v>0</v>
      </c>
      <c r="Q828" s="220">
        <v>1.29E-2</v>
      </c>
      <c r="R828" s="220">
        <f>Q828*H828</f>
        <v>0.222525</v>
      </c>
      <c r="S828" s="220">
        <v>0</v>
      </c>
      <c r="T828" s="221">
        <f>S828*H828</f>
        <v>0</v>
      </c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R828" s="222" t="s">
        <v>399</v>
      </c>
      <c r="AT828" s="222" t="s">
        <v>396</v>
      </c>
      <c r="AU828" s="222" t="s">
        <v>88</v>
      </c>
      <c r="AY828" s="17" t="s">
        <v>159</v>
      </c>
      <c r="BE828" s="118">
        <f>IF(N828="základní",J828,0)</f>
        <v>0</v>
      </c>
      <c r="BF828" s="118">
        <f>IF(N828="snížená",J828,0)</f>
        <v>0</v>
      </c>
      <c r="BG828" s="118">
        <f>IF(N828="zákl. přenesená",J828,0)</f>
        <v>0</v>
      </c>
      <c r="BH828" s="118">
        <f>IF(N828="sníž. přenesená",J828,0)</f>
        <v>0</v>
      </c>
      <c r="BI828" s="118">
        <f>IF(N828="nulová",J828,0)</f>
        <v>0</v>
      </c>
      <c r="BJ828" s="17" t="s">
        <v>88</v>
      </c>
      <c r="BK828" s="118">
        <f>ROUND(I828*H828,2)</f>
        <v>0</v>
      </c>
      <c r="BL828" s="17" t="s">
        <v>315</v>
      </c>
      <c r="BM828" s="222" t="s">
        <v>1051</v>
      </c>
    </row>
    <row r="829" spans="1:65" s="14" customFormat="1" ht="11.25">
      <c r="B829" s="234"/>
      <c r="C829" s="235"/>
      <c r="D829" s="225" t="s">
        <v>169</v>
      </c>
      <c r="E829" s="236" t="s">
        <v>1</v>
      </c>
      <c r="F829" s="237" t="s">
        <v>1052</v>
      </c>
      <c r="G829" s="235"/>
      <c r="H829" s="238">
        <v>17.25</v>
      </c>
      <c r="I829" s="239"/>
      <c r="J829" s="235"/>
      <c r="K829" s="235"/>
      <c r="L829" s="240"/>
      <c r="M829" s="241"/>
      <c r="N829" s="242"/>
      <c r="O829" s="242"/>
      <c r="P829" s="242"/>
      <c r="Q829" s="242"/>
      <c r="R829" s="242"/>
      <c r="S829" s="242"/>
      <c r="T829" s="243"/>
      <c r="AT829" s="244" t="s">
        <v>169</v>
      </c>
      <c r="AU829" s="244" t="s">
        <v>88</v>
      </c>
      <c r="AV829" s="14" t="s">
        <v>88</v>
      </c>
      <c r="AW829" s="14" t="s">
        <v>30</v>
      </c>
      <c r="AX829" s="14" t="s">
        <v>82</v>
      </c>
      <c r="AY829" s="244" t="s">
        <v>159</v>
      </c>
    </row>
    <row r="830" spans="1:65" s="2" customFormat="1" ht="24.2" customHeight="1">
      <c r="A830" s="35"/>
      <c r="B830" s="36"/>
      <c r="C830" s="210" t="s">
        <v>1053</v>
      </c>
      <c r="D830" s="210" t="s">
        <v>163</v>
      </c>
      <c r="E830" s="211" t="s">
        <v>1054</v>
      </c>
      <c r="F830" s="212" t="s">
        <v>1055</v>
      </c>
      <c r="G830" s="213" t="s">
        <v>166</v>
      </c>
      <c r="H830" s="214">
        <v>3.28</v>
      </c>
      <c r="I830" s="215"/>
      <c r="J830" s="216">
        <f>ROUND(I830*H830,2)</f>
        <v>0</v>
      </c>
      <c r="K830" s="217"/>
      <c r="L830" s="38"/>
      <c r="M830" s="218" t="s">
        <v>1</v>
      </c>
      <c r="N830" s="219" t="s">
        <v>41</v>
      </c>
      <c r="O830" s="72"/>
      <c r="P830" s="220">
        <f>O830*H830</f>
        <v>0</v>
      </c>
      <c r="Q830" s="220">
        <v>4.9500000000000004E-3</v>
      </c>
      <c r="R830" s="220">
        <f>Q830*H830</f>
        <v>1.6236E-2</v>
      </c>
      <c r="S830" s="220">
        <v>0</v>
      </c>
      <c r="T830" s="221">
        <f>S830*H830</f>
        <v>0</v>
      </c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R830" s="222" t="s">
        <v>315</v>
      </c>
      <c r="AT830" s="222" t="s">
        <v>163</v>
      </c>
      <c r="AU830" s="222" t="s">
        <v>88</v>
      </c>
      <c r="AY830" s="17" t="s">
        <v>159</v>
      </c>
      <c r="BE830" s="118">
        <f>IF(N830="základní",J830,0)</f>
        <v>0</v>
      </c>
      <c r="BF830" s="118">
        <f>IF(N830="snížená",J830,0)</f>
        <v>0</v>
      </c>
      <c r="BG830" s="118">
        <f>IF(N830="zákl. přenesená",J830,0)</f>
        <v>0</v>
      </c>
      <c r="BH830" s="118">
        <f>IF(N830="sníž. přenesená",J830,0)</f>
        <v>0</v>
      </c>
      <c r="BI830" s="118">
        <f>IF(N830="nulová",J830,0)</f>
        <v>0</v>
      </c>
      <c r="BJ830" s="17" t="s">
        <v>88</v>
      </c>
      <c r="BK830" s="118">
        <f>ROUND(I830*H830,2)</f>
        <v>0</v>
      </c>
      <c r="BL830" s="17" t="s">
        <v>315</v>
      </c>
      <c r="BM830" s="222" t="s">
        <v>1056</v>
      </c>
    </row>
    <row r="831" spans="1:65" s="13" customFormat="1" ht="11.25">
      <c r="B831" s="223"/>
      <c r="C831" s="224"/>
      <c r="D831" s="225" t="s">
        <v>169</v>
      </c>
      <c r="E831" s="226" t="s">
        <v>1</v>
      </c>
      <c r="F831" s="227" t="s">
        <v>177</v>
      </c>
      <c r="G831" s="224"/>
      <c r="H831" s="226" t="s">
        <v>1</v>
      </c>
      <c r="I831" s="228"/>
      <c r="J831" s="224"/>
      <c r="K831" s="224"/>
      <c r="L831" s="229"/>
      <c r="M831" s="230"/>
      <c r="N831" s="231"/>
      <c r="O831" s="231"/>
      <c r="P831" s="231"/>
      <c r="Q831" s="231"/>
      <c r="R831" s="231"/>
      <c r="S831" s="231"/>
      <c r="T831" s="232"/>
      <c r="AT831" s="233" t="s">
        <v>169</v>
      </c>
      <c r="AU831" s="233" t="s">
        <v>88</v>
      </c>
      <c r="AV831" s="13" t="s">
        <v>82</v>
      </c>
      <c r="AW831" s="13" t="s">
        <v>30</v>
      </c>
      <c r="AX831" s="13" t="s">
        <v>75</v>
      </c>
      <c r="AY831" s="233" t="s">
        <v>159</v>
      </c>
    </row>
    <row r="832" spans="1:65" s="14" customFormat="1" ht="11.25">
      <c r="B832" s="234"/>
      <c r="C832" s="235"/>
      <c r="D832" s="225" t="s">
        <v>169</v>
      </c>
      <c r="E832" s="236" t="s">
        <v>1</v>
      </c>
      <c r="F832" s="237" t="s">
        <v>195</v>
      </c>
      <c r="G832" s="235"/>
      <c r="H832" s="238">
        <v>3.28</v>
      </c>
      <c r="I832" s="239"/>
      <c r="J832" s="235"/>
      <c r="K832" s="235"/>
      <c r="L832" s="240"/>
      <c r="M832" s="241"/>
      <c r="N832" s="242"/>
      <c r="O832" s="242"/>
      <c r="P832" s="242"/>
      <c r="Q832" s="242"/>
      <c r="R832" s="242"/>
      <c r="S832" s="242"/>
      <c r="T832" s="243"/>
      <c r="AT832" s="244" t="s">
        <v>169</v>
      </c>
      <c r="AU832" s="244" t="s">
        <v>88</v>
      </c>
      <c r="AV832" s="14" t="s">
        <v>88</v>
      </c>
      <c r="AW832" s="14" t="s">
        <v>30</v>
      </c>
      <c r="AX832" s="14" t="s">
        <v>75</v>
      </c>
      <c r="AY832" s="244" t="s">
        <v>159</v>
      </c>
    </row>
    <row r="833" spans="1:65" s="15" customFormat="1" ht="11.25">
      <c r="B833" s="245"/>
      <c r="C833" s="246"/>
      <c r="D833" s="225" t="s">
        <v>169</v>
      </c>
      <c r="E833" s="247" t="s">
        <v>1</v>
      </c>
      <c r="F833" s="248" t="s">
        <v>179</v>
      </c>
      <c r="G833" s="246"/>
      <c r="H833" s="249">
        <v>3.28</v>
      </c>
      <c r="I833" s="250"/>
      <c r="J833" s="246"/>
      <c r="K833" s="246"/>
      <c r="L833" s="251"/>
      <c r="M833" s="252"/>
      <c r="N833" s="253"/>
      <c r="O833" s="253"/>
      <c r="P833" s="253"/>
      <c r="Q833" s="253"/>
      <c r="R833" s="253"/>
      <c r="S833" s="253"/>
      <c r="T833" s="254"/>
      <c r="AT833" s="255" t="s">
        <v>169</v>
      </c>
      <c r="AU833" s="255" t="s">
        <v>88</v>
      </c>
      <c r="AV833" s="15" t="s">
        <v>167</v>
      </c>
      <c r="AW833" s="15" t="s">
        <v>30</v>
      </c>
      <c r="AX833" s="15" t="s">
        <v>82</v>
      </c>
      <c r="AY833" s="255" t="s">
        <v>159</v>
      </c>
    </row>
    <row r="834" spans="1:65" s="2" customFormat="1" ht="14.45" customHeight="1">
      <c r="A834" s="35"/>
      <c r="B834" s="36"/>
      <c r="C834" s="256" t="s">
        <v>1057</v>
      </c>
      <c r="D834" s="256" t="s">
        <v>396</v>
      </c>
      <c r="E834" s="257" t="s">
        <v>1058</v>
      </c>
      <c r="F834" s="258" t="s">
        <v>1059</v>
      </c>
      <c r="G834" s="259" t="s">
        <v>166</v>
      </c>
      <c r="H834" s="260">
        <v>3.6080000000000001</v>
      </c>
      <c r="I834" s="261"/>
      <c r="J834" s="262">
        <f>ROUND(I834*H834,2)</f>
        <v>0</v>
      </c>
      <c r="K834" s="263"/>
      <c r="L834" s="264"/>
      <c r="M834" s="265" t="s">
        <v>1</v>
      </c>
      <c r="N834" s="266" t="s">
        <v>41</v>
      </c>
      <c r="O834" s="72"/>
      <c r="P834" s="220">
        <f>O834*H834</f>
        <v>0</v>
      </c>
      <c r="Q834" s="220">
        <v>9.7999999999999997E-3</v>
      </c>
      <c r="R834" s="220">
        <f>Q834*H834</f>
        <v>3.5358399999999998E-2</v>
      </c>
      <c r="S834" s="220">
        <v>0</v>
      </c>
      <c r="T834" s="221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222" t="s">
        <v>399</v>
      </c>
      <c r="AT834" s="222" t="s">
        <v>396</v>
      </c>
      <c r="AU834" s="222" t="s">
        <v>88</v>
      </c>
      <c r="AY834" s="17" t="s">
        <v>159</v>
      </c>
      <c r="BE834" s="118">
        <f>IF(N834="základní",J834,0)</f>
        <v>0</v>
      </c>
      <c r="BF834" s="118">
        <f>IF(N834="snížená",J834,0)</f>
        <v>0</v>
      </c>
      <c r="BG834" s="118">
        <f>IF(N834="zákl. přenesená",J834,0)</f>
        <v>0</v>
      </c>
      <c r="BH834" s="118">
        <f>IF(N834="sníž. přenesená",J834,0)</f>
        <v>0</v>
      </c>
      <c r="BI834" s="118">
        <f>IF(N834="nulová",J834,0)</f>
        <v>0</v>
      </c>
      <c r="BJ834" s="17" t="s">
        <v>88</v>
      </c>
      <c r="BK834" s="118">
        <f>ROUND(I834*H834,2)</f>
        <v>0</v>
      </c>
      <c r="BL834" s="17" t="s">
        <v>315</v>
      </c>
      <c r="BM834" s="222" t="s">
        <v>1060</v>
      </c>
    </row>
    <row r="835" spans="1:65" s="14" customFormat="1" ht="11.25">
      <c r="B835" s="234"/>
      <c r="C835" s="235"/>
      <c r="D835" s="225" t="s">
        <v>169</v>
      </c>
      <c r="E835" s="235"/>
      <c r="F835" s="237" t="s">
        <v>1061</v>
      </c>
      <c r="G835" s="235"/>
      <c r="H835" s="238">
        <v>3.6080000000000001</v>
      </c>
      <c r="I835" s="239"/>
      <c r="J835" s="235"/>
      <c r="K835" s="235"/>
      <c r="L835" s="240"/>
      <c r="M835" s="241"/>
      <c r="N835" s="242"/>
      <c r="O835" s="242"/>
      <c r="P835" s="242"/>
      <c r="Q835" s="242"/>
      <c r="R835" s="242"/>
      <c r="S835" s="242"/>
      <c r="T835" s="243"/>
      <c r="AT835" s="244" t="s">
        <v>169</v>
      </c>
      <c r="AU835" s="244" t="s">
        <v>88</v>
      </c>
      <c r="AV835" s="14" t="s">
        <v>88</v>
      </c>
      <c r="AW835" s="14" t="s">
        <v>4</v>
      </c>
      <c r="AX835" s="14" t="s">
        <v>82</v>
      </c>
      <c r="AY835" s="244" t="s">
        <v>159</v>
      </c>
    </row>
    <row r="836" spans="1:65" s="2" customFormat="1" ht="24.2" customHeight="1">
      <c r="A836" s="35"/>
      <c r="B836" s="36"/>
      <c r="C836" s="210" t="s">
        <v>1062</v>
      </c>
      <c r="D836" s="210" t="s">
        <v>163</v>
      </c>
      <c r="E836" s="211" t="s">
        <v>1063</v>
      </c>
      <c r="F836" s="212" t="s">
        <v>1064</v>
      </c>
      <c r="G836" s="213" t="s">
        <v>166</v>
      </c>
      <c r="H836" s="214">
        <v>4.2</v>
      </c>
      <c r="I836" s="215"/>
      <c r="J836" s="216">
        <f>ROUND(I836*H836,2)</f>
        <v>0</v>
      </c>
      <c r="K836" s="217"/>
      <c r="L836" s="38"/>
      <c r="M836" s="218" t="s">
        <v>1</v>
      </c>
      <c r="N836" s="219" t="s">
        <v>41</v>
      </c>
      <c r="O836" s="72"/>
      <c r="P836" s="220">
        <f>O836*H836</f>
        <v>0</v>
      </c>
      <c r="Q836" s="220">
        <v>2.5000000000000001E-3</v>
      </c>
      <c r="R836" s="220">
        <f>Q836*H836</f>
        <v>1.0500000000000001E-2</v>
      </c>
      <c r="S836" s="220">
        <v>0</v>
      </c>
      <c r="T836" s="221">
        <f>S836*H836</f>
        <v>0</v>
      </c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R836" s="222" t="s">
        <v>315</v>
      </c>
      <c r="AT836" s="222" t="s">
        <v>163</v>
      </c>
      <c r="AU836" s="222" t="s">
        <v>88</v>
      </c>
      <c r="AY836" s="17" t="s">
        <v>159</v>
      </c>
      <c r="BE836" s="118">
        <f>IF(N836="základní",J836,0)</f>
        <v>0</v>
      </c>
      <c r="BF836" s="118">
        <f>IF(N836="snížená",J836,0)</f>
        <v>0</v>
      </c>
      <c r="BG836" s="118">
        <f>IF(N836="zákl. přenesená",J836,0)</f>
        <v>0</v>
      </c>
      <c r="BH836" s="118">
        <f>IF(N836="sníž. přenesená",J836,0)</f>
        <v>0</v>
      </c>
      <c r="BI836" s="118">
        <f>IF(N836="nulová",J836,0)</f>
        <v>0</v>
      </c>
      <c r="BJ836" s="17" t="s">
        <v>88</v>
      </c>
      <c r="BK836" s="118">
        <f>ROUND(I836*H836,2)</f>
        <v>0</v>
      </c>
      <c r="BL836" s="17" t="s">
        <v>315</v>
      </c>
      <c r="BM836" s="222" t="s">
        <v>1065</v>
      </c>
    </row>
    <row r="837" spans="1:65" s="13" customFormat="1" ht="11.25">
      <c r="B837" s="223"/>
      <c r="C837" s="224"/>
      <c r="D837" s="225" t="s">
        <v>169</v>
      </c>
      <c r="E837" s="226" t="s">
        <v>1</v>
      </c>
      <c r="F837" s="227" t="s">
        <v>1066</v>
      </c>
      <c r="G837" s="224"/>
      <c r="H837" s="226" t="s">
        <v>1</v>
      </c>
      <c r="I837" s="228"/>
      <c r="J837" s="224"/>
      <c r="K837" s="224"/>
      <c r="L837" s="229"/>
      <c r="M837" s="230"/>
      <c r="N837" s="231"/>
      <c r="O837" s="231"/>
      <c r="P837" s="231"/>
      <c r="Q837" s="231"/>
      <c r="R837" s="231"/>
      <c r="S837" s="231"/>
      <c r="T837" s="232"/>
      <c r="AT837" s="233" t="s">
        <v>169</v>
      </c>
      <c r="AU837" s="233" t="s">
        <v>88</v>
      </c>
      <c r="AV837" s="13" t="s">
        <v>82</v>
      </c>
      <c r="AW837" s="13" t="s">
        <v>30</v>
      </c>
      <c r="AX837" s="13" t="s">
        <v>75</v>
      </c>
      <c r="AY837" s="233" t="s">
        <v>159</v>
      </c>
    </row>
    <row r="838" spans="1:65" s="14" customFormat="1" ht="11.25">
      <c r="B838" s="234"/>
      <c r="C838" s="235"/>
      <c r="D838" s="225" t="s">
        <v>169</v>
      </c>
      <c r="E838" s="236" t="s">
        <v>1</v>
      </c>
      <c r="F838" s="237" t="s">
        <v>1067</v>
      </c>
      <c r="G838" s="235"/>
      <c r="H838" s="238">
        <v>4.2</v>
      </c>
      <c r="I838" s="239"/>
      <c r="J838" s="235"/>
      <c r="K838" s="235"/>
      <c r="L838" s="240"/>
      <c r="M838" s="241"/>
      <c r="N838" s="242"/>
      <c r="O838" s="242"/>
      <c r="P838" s="242"/>
      <c r="Q838" s="242"/>
      <c r="R838" s="242"/>
      <c r="S838" s="242"/>
      <c r="T838" s="243"/>
      <c r="AT838" s="244" t="s">
        <v>169</v>
      </c>
      <c r="AU838" s="244" t="s">
        <v>88</v>
      </c>
      <c r="AV838" s="14" t="s">
        <v>88</v>
      </c>
      <c r="AW838" s="14" t="s">
        <v>30</v>
      </c>
      <c r="AX838" s="14" t="s">
        <v>75</v>
      </c>
      <c r="AY838" s="244" t="s">
        <v>159</v>
      </c>
    </row>
    <row r="839" spans="1:65" s="15" customFormat="1" ht="11.25">
      <c r="B839" s="245"/>
      <c r="C839" s="246"/>
      <c r="D839" s="225" t="s">
        <v>169</v>
      </c>
      <c r="E839" s="247" t="s">
        <v>1</v>
      </c>
      <c r="F839" s="248" t="s">
        <v>179</v>
      </c>
      <c r="G839" s="246"/>
      <c r="H839" s="249">
        <v>4.2</v>
      </c>
      <c r="I839" s="250"/>
      <c r="J839" s="246"/>
      <c r="K839" s="246"/>
      <c r="L839" s="251"/>
      <c r="M839" s="252"/>
      <c r="N839" s="253"/>
      <c r="O839" s="253"/>
      <c r="P839" s="253"/>
      <c r="Q839" s="253"/>
      <c r="R839" s="253"/>
      <c r="S839" s="253"/>
      <c r="T839" s="254"/>
      <c r="AT839" s="255" t="s">
        <v>169</v>
      </c>
      <c r="AU839" s="255" t="s">
        <v>88</v>
      </c>
      <c r="AV839" s="15" t="s">
        <v>167</v>
      </c>
      <c r="AW839" s="15" t="s">
        <v>30</v>
      </c>
      <c r="AX839" s="15" t="s">
        <v>82</v>
      </c>
      <c r="AY839" s="255" t="s">
        <v>159</v>
      </c>
    </row>
    <row r="840" spans="1:65" s="2" customFormat="1" ht="24.2" customHeight="1">
      <c r="A840" s="35"/>
      <c r="B840" s="36"/>
      <c r="C840" s="210" t="s">
        <v>1068</v>
      </c>
      <c r="D840" s="210" t="s">
        <v>163</v>
      </c>
      <c r="E840" s="211" t="s">
        <v>1069</v>
      </c>
      <c r="F840" s="212" t="s">
        <v>1070</v>
      </c>
      <c r="G840" s="213" t="s">
        <v>224</v>
      </c>
      <c r="H840" s="214">
        <v>1</v>
      </c>
      <c r="I840" s="215"/>
      <c r="J840" s="216">
        <f>ROUND(I840*H840,2)</f>
        <v>0</v>
      </c>
      <c r="K840" s="217"/>
      <c r="L840" s="38"/>
      <c r="M840" s="218" t="s">
        <v>1</v>
      </c>
      <c r="N840" s="219" t="s">
        <v>41</v>
      </c>
      <c r="O840" s="72"/>
      <c r="P840" s="220">
        <f>O840*H840</f>
        <v>0</v>
      </c>
      <c r="Q840" s="220">
        <v>0</v>
      </c>
      <c r="R840" s="220">
        <f>Q840*H840</f>
        <v>0</v>
      </c>
      <c r="S840" s="220">
        <v>3.6000000000000002E-4</v>
      </c>
      <c r="T840" s="221">
        <f>S840*H840</f>
        <v>3.6000000000000002E-4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222" t="s">
        <v>315</v>
      </c>
      <c r="AT840" s="222" t="s">
        <v>163</v>
      </c>
      <c r="AU840" s="222" t="s">
        <v>88</v>
      </c>
      <c r="AY840" s="17" t="s">
        <v>159</v>
      </c>
      <c r="BE840" s="118">
        <f>IF(N840="základní",J840,0)</f>
        <v>0</v>
      </c>
      <c r="BF840" s="118">
        <f>IF(N840="snížená",J840,0)</f>
        <v>0</v>
      </c>
      <c r="BG840" s="118">
        <f>IF(N840="zákl. přenesená",J840,0)</f>
        <v>0</v>
      </c>
      <c r="BH840" s="118">
        <f>IF(N840="sníž. přenesená",J840,0)</f>
        <v>0</v>
      </c>
      <c r="BI840" s="118">
        <f>IF(N840="nulová",J840,0)</f>
        <v>0</v>
      </c>
      <c r="BJ840" s="17" t="s">
        <v>88</v>
      </c>
      <c r="BK840" s="118">
        <f>ROUND(I840*H840,2)</f>
        <v>0</v>
      </c>
      <c r="BL840" s="17" t="s">
        <v>315</v>
      </c>
      <c r="BM840" s="222" t="s">
        <v>1071</v>
      </c>
    </row>
    <row r="841" spans="1:65" s="14" customFormat="1" ht="11.25">
      <c r="B841" s="234"/>
      <c r="C841" s="235"/>
      <c r="D841" s="225" t="s">
        <v>169</v>
      </c>
      <c r="E841" s="236" t="s">
        <v>1</v>
      </c>
      <c r="F841" s="237" t="s">
        <v>82</v>
      </c>
      <c r="G841" s="235"/>
      <c r="H841" s="238">
        <v>1</v>
      </c>
      <c r="I841" s="239"/>
      <c r="J841" s="235"/>
      <c r="K841" s="235"/>
      <c r="L841" s="240"/>
      <c r="M841" s="241"/>
      <c r="N841" s="242"/>
      <c r="O841" s="242"/>
      <c r="P841" s="242"/>
      <c r="Q841" s="242"/>
      <c r="R841" s="242"/>
      <c r="S841" s="242"/>
      <c r="T841" s="243"/>
      <c r="AT841" s="244" t="s">
        <v>169</v>
      </c>
      <c r="AU841" s="244" t="s">
        <v>88</v>
      </c>
      <c r="AV841" s="14" t="s">
        <v>88</v>
      </c>
      <c r="AW841" s="14" t="s">
        <v>30</v>
      </c>
      <c r="AX841" s="14" t="s">
        <v>82</v>
      </c>
      <c r="AY841" s="244" t="s">
        <v>159</v>
      </c>
    </row>
    <row r="842" spans="1:65" s="2" customFormat="1" ht="14.45" customHeight="1">
      <c r="A842" s="35"/>
      <c r="B842" s="36"/>
      <c r="C842" s="210" t="s">
        <v>1072</v>
      </c>
      <c r="D842" s="210" t="s">
        <v>163</v>
      </c>
      <c r="E842" s="211" t="s">
        <v>1073</v>
      </c>
      <c r="F842" s="212" t="s">
        <v>1074</v>
      </c>
      <c r="G842" s="213" t="s">
        <v>224</v>
      </c>
      <c r="H842" s="214">
        <v>3</v>
      </c>
      <c r="I842" s="215"/>
      <c r="J842" s="216">
        <f>ROUND(I842*H842,2)</f>
        <v>0</v>
      </c>
      <c r="K842" s="217"/>
      <c r="L842" s="38"/>
      <c r="M842" s="218" t="s">
        <v>1</v>
      </c>
      <c r="N842" s="219" t="s">
        <v>41</v>
      </c>
      <c r="O842" s="72"/>
      <c r="P842" s="220">
        <f>O842*H842</f>
        <v>0</v>
      </c>
      <c r="Q842" s="220">
        <v>2.0000000000000001E-4</v>
      </c>
      <c r="R842" s="220">
        <f>Q842*H842</f>
        <v>6.0000000000000006E-4</v>
      </c>
      <c r="S842" s="220">
        <v>0</v>
      </c>
      <c r="T842" s="221">
        <f>S842*H842</f>
        <v>0</v>
      </c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R842" s="222" t="s">
        <v>315</v>
      </c>
      <c r="AT842" s="222" t="s">
        <v>163</v>
      </c>
      <c r="AU842" s="222" t="s">
        <v>88</v>
      </c>
      <c r="AY842" s="17" t="s">
        <v>159</v>
      </c>
      <c r="BE842" s="118">
        <f>IF(N842="základní",J842,0)</f>
        <v>0</v>
      </c>
      <c r="BF842" s="118">
        <f>IF(N842="snížená",J842,0)</f>
        <v>0</v>
      </c>
      <c r="BG842" s="118">
        <f>IF(N842="zákl. přenesená",J842,0)</f>
        <v>0</v>
      </c>
      <c r="BH842" s="118">
        <f>IF(N842="sníž. přenesená",J842,0)</f>
        <v>0</v>
      </c>
      <c r="BI842" s="118">
        <f>IF(N842="nulová",J842,0)</f>
        <v>0</v>
      </c>
      <c r="BJ842" s="17" t="s">
        <v>88</v>
      </c>
      <c r="BK842" s="118">
        <f>ROUND(I842*H842,2)</f>
        <v>0</v>
      </c>
      <c r="BL842" s="17" t="s">
        <v>315</v>
      </c>
      <c r="BM842" s="222" t="s">
        <v>1075</v>
      </c>
    </row>
    <row r="843" spans="1:65" s="13" customFormat="1" ht="11.25">
      <c r="B843" s="223"/>
      <c r="C843" s="224"/>
      <c r="D843" s="225" t="s">
        <v>169</v>
      </c>
      <c r="E843" s="226" t="s">
        <v>1</v>
      </c>
      <c r="F843" s="227" t="s">
        <v>177</v>
      </c>
      <c r="G843" s="224"/>
      <c r="H843" s="226" t="s">
        <v>1</v>
      </c>
      <c r="I843" s="228"/>
      <c r="J843" s="224"/>
      <c r="K843" s="224"/>
      <c r="L843" s="229"/>
      <c r="M843" s="230"/>
      <c r="N843" s="231"/>
      <c r="O843" s="231"/>
      <c r="P843" s="231"/>
      <c r="Q843" s="231"/>
      <c r="R843" s="231"/>
      <c r="S843" s="231"/>
      <c r="T843" s="232"/>
      <c r="AT843" s="233" t="s">
        <v>169</v>
      </c>
      <c r="AU843" s="233" t="s">
        <v>88</v>
      </c>
      <c r="AV843" s="13" t="s">
        <v>82</v>
      </c>
      <c r="AW843" s="13" t="s">
        <v>30</v>
      </c>
      <c r="AX843" s="13" t="s">
        <v>75</v>
      </c>
      <c r="AY843" s="233" t="s">
        <v>159</v>
      </c>
    </row>
    <row r="844" spans="1:65" s="14" customFormat="1" ht="11.25">
      <c r="B844" s="234"/>
      <c r="C844" s="235"/>
      <c r="D844" s="225" t="s">
        <v>169</v>
      </c>
      <c r="E844" s="236" t="s">
        <v>1</v>
      </c>
      <c r="F844" s="237" t="s">
        <v>82</v>
      </c>
      <c r="G844" s="235"/>
      <c r="H844" s="238">
        <v>1</v>
      </c>
      <c r="I844" s="239"/>
      <c r="J844" s="235"/>
      <c r="K844" s="235"/>
      <c r="L844" s="240"/>
      <c r="M844" s="241"/>
      <c r="N844" s="242"/>
      <c r="O844" s="242"/>
      <c r="P844" s="242"/>
      <c r="Q844" s="242"/>
      <c r="R844" s="242"/>
      <c r="S844" s="242"/>
      <c r="T844" s="243"/>
      <c r="AT844" s="244" t="s">
        <v>169</v>
      </c>
      <c r="AU844" s="244" t="s">
        <v>88</v>
      </c>
      <c r="AV844" s="14" t="s">
        <v>88</v>
      </c>
      <c r="AW844" s="14" t="s">
        <v>30</v>
      </c>
      <c r="AX844" s="14" t="s">
        <v>75</v>
      </c>
      <c r="AY844" s="244" t="s">
        <v>159</v>
      </c>
    </row>
    <row r="845" spans="1:65" s="13" customFormat="1" ht="11.25">
      <c r="B845" s="223"/>
      <c r="C845" s="224"/>
      <c r="D845" s="225" t="s">
        <v>169</v>
      </c>
      <c r="E845" s="226" t="s">
        <v>1</v>
      </c>
      <c r="F845" s="227" t="s">
        <v>227</v>
      </c>
      <c r="G845" s="224"/>
      <c r="H845" s="226" t="s">
        <v>1</v>
      </c>
      <c r="I845" s="228"/>
      <c r="J845" s="224"/>
      <c r="K845" s="224"/>
      <c r="L845" s="229"/>
      <c r="M845" s="230"/>
      <c r="N845" s="231"/>
      <c r="O845" s="231"/>
      <c r="P845" s="231"/>
      <c r="Q845" s="231"/>
      <c r="R845" s="231"/>
      <c r="S845" s="231"/>
      <c r="T845" s="232"/>
      <c r="AT845" s="233" t="s">
        <v>169</v>
      </c>
      <c r="AU845" s="233" t="s">
        <v>88</v>
      </c>
      <c r="AV845" s="13" t="s">
        <v>82</v>
      </c>
      <c r="AW845" s="13" t="s">
        <v>30</v>
      </c>
      <c r="AX845" s="13" t="s">
        <v>75</v>
      </c>
      <c r="AY845" s="233" t="s">
        <v>159</v>
      </c>
    </row>
    <row r="846" spans="1:65" s="14" customFormat="1" ht="11.25">
      <c r="B846" s="234"/>
      <c r="C846" s="235"/>
      <c r="D846" s="225" t="s">
        <v>169</v>
      </c>
      <c r="E846" s="236" t="s">
        <v>1</v>
      </c>
      <c r="F846" s="237" t="s">
        <v>82</v>
      </c>
      <c r="G846" s="235"/>
      <c r="H846" s="238">
        <v>1</v>
      </c>
      <c r="I846" s="239"/>
      <c r="J846" s="235"/>
      <c r="K846" s="235"/>
      <c r="L846" s="240"/>
      <c r="M846" s="241"/>
      <c r="N846" s="242"/>
      <c r="O846" s="242"/>
      <c r="P846" s="242"/>
      <c r="Q846" s="242"/>
      <c r="R846" s="242"/>
      <c r="S846" s="242"/>
      <c r="T846" s="243"/>
      <c r="AT846" s="244" t="s">
        <v>169</v>
      </c>
      <c r="AU846" s="244" t="s">
        <v>88</v>
      </c>
      <c r="AV846" s="14" t="s">
        <v>88</v>
      </c>
      <c r="AW846" s="14" t="s">
        <v>30</v>
      </c>
      <c r="AX846" s="14" t="s">
        <v>75</v>
      </c>
      <c r="AY846" s="244" t="s">
        <v>159</v>
      </c>
    </row>
    <row r="847" spans="1:65" s="13" customFormat="1" ht="11.25">
      <c r="B847" s="223"/>
      <c r="C847" s="224"/>
      <c r="D847" s="225" t="s">
        <v>169</v>
      </c>
      <c r="E847" s="226" t="s">
        <v>1</v>
      </c>
      <c r="F847" s="227" t="s">
        <v>228</v>
      </c>
      <c r="G847" s="224"/>
      <c r="H847" s="226" t="s">
        <v>1</v>
      </c>
      <c r="I847" s="228"/>
      <c r="J847" s="224"/>
      <c r="K847" s="224"/>
      <c r="L847" s="229"/>
      <c r="M847" s="230"/>
      <c r="N847" s="231"/>
      <c r="O847" s="231"/>
      <c r="P847" s="231"/>
      <c r="Q847" s="231"/>
      <c r="R847" s="231"/>
      <c r="S847" s="231"/>
      <c r="T847" s="232"/>
      <c r="AT847" s="233" t="s">
        <v>169</v>
      </c>
      <c r="AU847" s="233" t="s">
        <v>88</v>
      </c>
      <c r="AV847" s="13" t="s">
        <v>82</v>
      </c>
      <c r="AW847" s="13" t="s">
        <v>30</v>
      </c>
      <c r="AX847" s="13" t="s">
        <v>75</v>
      </c>
      <c r="AY847" s="233" t="s">
        <v>159</v>
      </c>
    </row>
    <row r="848" spans="1:65" s="14" customFormat="1" ht="11.25">
      <c r="B848" s="234"/>
      <c r="C848" s="235"/>
      <c r="D848" s="225" t="s">
        <v>169</v>
      </c>
      <c r="E848" s="236" t="s">
        <v>1</v>
      </c>
      <c r="F848" s="237" t="s">
        <v>82</v>
      </c>
      <c r="G848" s="235"/>
      <c r="H848" s="238">
        <v>1</v>
      </c>
      <c r="I848" s="239"/>
      <c r="J848" s="235"/>
      <c r="K848" s="235"/>
      <c r="L848" s="240"/>
      <c r="M848" s="241"/>
      <c r="N848" s="242"/>
      <c r="O848" s="242"/>
      <c r="P848" s="242"/>
      <c r="Q848" s="242"/>
      <c r="R848" s="242"/>
      <c r="S848" s="242"/>
      <c r="T848" s="243"/>
      <c r="AT848" s="244" t="s">
        <v>169</v>
      </c>
      <c r="AU848" s="244" t="s">
        <v>88</v>
      </c>
      <c r="AV848" s="14" t="s">
        <v>88</v>
      </c>
      <c r="AW848" s="14" t="s">
        <v>30</v>
      </c>
      <c r="AX848" s="14" t="s">
        <v>75</v>
      </c>
      <c r="AY848" s="244" t="s">
        <v>159</v>
      </c>
    </row>
    <row r="849" spans="1:65" s="15" customFormat="1" ht="11.25">
      <c r="B849" s="245"/>
      <c r="C849" s="246"/>
      <c r="D849" s="225" t="s">
        <v>169</v>
      </c>
      <c r="E849" s="247" t="s">
        <v>1</v>
      </c>
      <c r="F849" s="248" t="s">
        <v>179</v>
      </c>
      <c r="G849" s="246"/>
      <c r="H849" s="249">
        <v>3</v>
      </c>
      <c r="I849" s="250"/>
      <c r="J849" s="246"/>
      <c r="K849" s="246"/>
      <c r="L849" s="251"/>
      <c r="M849" s="252"/>
      <c r="N849" s="253"/>
      <c r="O849" s="253"/>
      <c r="P849" s="253"/>
      <c r="Q849" s="253"/>
      <c r="R849" s="253"/>
      <c r="S849" s="253"/>
      <c r="T849" s="254"/>
      <c r="AT849" s="255" t="s">
        <v>169</v>
      </c>
      <c r="AU849" s="255" t="s">
        <v>88</v>
      </c>
      <c r="AV849" s="15" t="s">
        <v>167</v>
      </c>
      <c r="AW849" s="15" t="s">
        <v>30</v>
      </c>
      <c r="AX849" s="15" t="s">
        <v>82</v>
      </c>
      <c r="AY849" s="255" t="s">
        <v>159</v>
      </c>
    </row>
    <row r="850" spans="1:65" s="2" customFormat="1" ht="14.45" customHeight="1">
      <c r="A850" s="35"/>
      <c r="B850" s="36"/>
      <c r="C850" s="256" t="s">
        <v>1076</v>
      </c>
      <c r="D850" s="256" t="s">
        <v>396</v>
      </c>
      <c r="E850" s="257" t="s">
        <v>1077</v>
      </c>
      <c r="F850" s="258" t="s">
        <v>1078</v>
      </c>
      <c r="G850" s="259" t="s">
        <v>224</v>
      </c>
      <c r="H850" s="260">
        <v>2</v>
      </c>
      <c r="I850" s="261"/>
      <c r="J850" s="262">
        <f>ROUND(I850*H850,2)</f>
        <v>0</v>
      </c>
      <c r="K850" s="263"/>
      <c r="L850" s="264"/>
      <c r="M850" s="265" t="s">
        <v>1</v>
      </c>
      <c r="N850" s="266" t="s">
        <v>41</v>
      </c>
      <c r="O850" s="72"/>
      <c r="P850" s="220">
        <f>O850*H850</f>
        <v>0</v>
      </c>
      <c r="Q850" s="220">
        <v>1.06E-3</v>
      </c>
      <c r="R850" s="220">
        <f>Q850*H850</f>
        <v>2.1199999999999999E-3</v>
      </c>
      <c r="S850" s="220">
        <v>0</v>
      </c>
      <c r="T850" s="221">
        <f>S850*H850</f>
        <v>0</v>
      </c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R850" s="222" t="s">
        <v>399</v>
      </c>
      <c r="AT850" s="222" t="s">
        <v>396</v>
      </c>
      <c r="AU850" s="222" t="s">
        <v>88</v>
      </c>
      <c r="AY850" s="17" t="s">
        <v>159</v>
      </c>
      <c r="BE850" s="118">
        <f>IF(N850="základní",J850,0)</f>
        <v>0</v>
      </c>
      <c r="BF850" s="118">
        <f>IF(N850="snížená",J850,0)</f>
        <v>0</v>
      </c>
      <c r="BG850" s="118">
        <f>IF(N850="zákl. přenesená",J850,0)</f>
        <v>0</v>
      </c>
      <c r="BH850" s="118">
        <f>IF(N850="sníž. přenesená",J850,0)</f>
        <v>0</v>
      </c>
      <c r="BI850" s="118">
        <f>IF(N850="nulová",J850,0)</f>
        <v>0</v>
      </c>
      <c r="BJ850" s="17" t="s">
        <v>88</v>
      </c>
      <c r="BK850" s="118">
        <f>ROUND(I850*H850,2)</f>
        <v>0</v>
      </c>
      <c r="BL850" s="17" t="s">
        <v>315</v>
      </c>
      <c r="BM850" s="222" t="s">
        <v>1079</v>
      </c>
    </row>
    <row r="851" spans="1:65" s="2" customFormat="1" ht="14.45" customHeight="1">
      <c r="A851" s="35"/>
      <c r="B851" s="36"/>
      <c r="C851" s="256" t="s">
        <v>1080</v>
      </c>
      <c r="D851" s="256" t="s">
        <v>396</v>
      </c>
      <c r="E851" s="257" t="s">
        <v>1081</v>
      </c>
      <c r="F851" s="258" t="s">
        <v>1082</v>
      </c>
      <c r="G851" s="259" t="s">
        <v>224</v>
      </c>
      <c r="H851" s="260">
        <v>1</v>
      </c>
      <c r="I851" s="261"/>
      <c r="J851" s="262">
        <f>ROUND(I851*H851,2)</f>
        <v>0</v>
      </c>
      <c r="K851" s="263"/>
      <c r="L851" s="264"/>
      <c r="M851" s="265" t="s">
        <v>1</v>
      </c>
      <c r="N851" s="266" t="s">
        <v>41</v>
      </c>
      <c r="O851" s="72"/>
      <c r="P851" s="220">
        <f>O851*H851</f>
        <v>0</v>
      </c>
      <c r="Q851" s="220">
        <v>4.4999999999999999E-4</v>
      </c>
      <c r="R851" s="220">
        <f>Q851*H851</f>
        <v>4.4999999999999999E-4</v>
      </c>
      <c r="S851" s="220">
        <v>0</v>
      </c>
      <c r="T851" s="221">
        <f>S851*H851</f>
        <v>0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222" t="s">
        <v>399</v>
      </c>
      <c r="AT851" s="222" t="s">
        <v>396</v>
      </c>
      <c r="AU851" s="222" t="s">
        <v>88</v>
      </c>
      <c r="AY851" s="17" t="s">
        <v>159</v>
      </c>
      <c r="BE851" s="118">
        <f>IF(N851="základní",J851,0)</f>
        <v>0</v>
      </c>
      <c r="BF851" s="118">
        <f>IF(N851="snížená",J851,0)</f>
        <v>0</v>
      </c>
      <c r="BG851" s="118">
        <f>IF(N851="zákl. přenesená",J851,0)</f>
        <v>0</v>
      </c>
      <c r="BH851" s="118">
        <f>IF(N851="sníž. přenesená",J851,0)</f>
        <v>0</v>
      </c>
      <c r="BI851" s="118">
        <f>IF(N851="nulová",J851,0)</f>
        <v>0</v>
      </c>
      <c r="BJ851" s="17" t="s">
        <v>88</v>
      </c>
      <c r="BK851" s="118">
        <f>ROUND(I851*H851,2)</f>
        <v>0</v>
      </c>
      <c r="BL851" s="17" t="s">
        <v>315</v>
      </c>
      <c r="BM851" s="222" t="s">
        <v>1083</v>
      </c>
    </row>
    <row r="852" spans="1:65" s="13" customFormat="1" ht="11.25">
      <c r="B852" s="223"/>
      <c r="C852" s="224"/>
      <c r="D852" s="225" t="s">
        <v>169</v>
      </c>
      <c r="E852" s="226" t="s">
        <v>1</v>
      </c>
      <c r="F852" s="227" t="s">
        <v>228</v>
      </c>
      <c r="G852" s="224"/>
      <c r="H852" s="226" t="s">
        <v>1</v>
      </c>
      <c r="I852" s="228"/>
      <c r="J852" s="224"/>
      <c r="K852" s="224"/>
      <c r="L852" s="229"/>
      <c r="M852" s="230"/>
      <c r="N852" s="231"/>
      <c r="O852" s="231"/>
      <c r="P852" s="231"/>
      <c r="Q852" s="231"/>
      <c r="R852" s="231"/>
      <c r="S852" s="231"/>
      <c r="T852" s="232"/>
      <c r="AT852" s="233" t="s">
        <v>169</v>
      </c>
      <c r="AU852" s="233" t="s">
        <v>88</v>
      </c>
      <c r="AV852" s="13" t="s">
        <v>82</v>
      </c>
      <c r="AW852" s="13" t="s">
        <v>30</v>
      </c>
      <c r="AX852" s="13" t="s">
        <v>75</v>
      </c>
      <c r="AY852" s="233" t="s">
        <v>159</v>
      </c>
    </row>
    <row r="853" spans="1:65" s="14" customFormat="1" ht="11.25">
      <c r="B853" s="234"/>
      <c r="C853" s="235"/>
      <c r="D853" s="225" t="s">
        <v>169</v>
      </c>
      <c r="E853" s="236" t="s">
        <v>1</v>
      </c>
      <c r="F853" s="237" t="s">
        <v>82</v>
      </c>
      <c r="G853" s="235"/>
      <c r="H853" s="238">
        <v>1</v>
      </c>
      <c r="I853" s="239"/>
      <c r="J853" s="235"/>
      <c r="K853" s="235"/>
      <c r="L853" s="240"/>
      <c r="M853" s="241"/>
      <c r="N853" s="242"/>
      <c r="O853" s="242"/>
      <c r="P853" s="242"/>
      <c r="Q853" s="242"/>
      <c r="R853" s="242"/>
      <c r="S853" s="242"/>
      <c r="T853" s="243"/>
      <c r="AT853" s="244" t="s">
        <v>169</v>
      </c>
      <c r="AU853" s="244" t="s">
        <v>88</v>
      </c>
      <c r="AV853" s="14" t="s">
        <v>88</v>
      </c>
      <c r="AW853" s="14" t="s">
        <v>30</v>
      </c>
      <c r="AX853" s="14" t="s">
        <v>82</v>
      </c>
      <c r="AY853" s="244" t="s">
        <v>159</v>
      </c>
    </row>
    <row r="854" spans="1:65" s="2" customFormat="1" ht="14.45" customHeight="1">
      <c r="A854" s="35"/>
      <c r="B854" s="36"/>
      <c r="C854" s="210" t="s">
        <v>1084</v>
      </c>
      <c r="D854" s="210" t="s">
        <v>163</v>
      </c>
      <c r="E854" s="211" t="s">
        <v>1085</v>
      </c>
      <c r="F854" s="212" t="s">
        <v>1086</v>
      </c>
      <c r="G854" s="213" t="s">
        <v>284</v>
      </c>
      <c r="H854" s="214">
        <v>3.9590000000000001</v>
      </c>
      <c r="I854" s="215"/>
      <c r="J854" s="216">
        <f>ROUND(I854*H854,2)</f>
        <v>0</v>
      </c>
      <c r="K854" s="217"/>
      <c r="L854" s="38"/>
      <c r="M854" s="218" t="s">
        <v>1</v>
      </c>
      <c r="N854" s="219" t="s">
        <v>41</v>
      </c>
      <c r="O854" s="72"/>
      <c r="P854" s="220">
        <f>O854*H854</f>
        <v>0</v>
      </c>
      <c r="Q854" s="220">
        <v>5.0000000000000001E-4</v>
      </c>
      <c r="R854" s="220">
        <f>Q854*H854</f>
        <v>1.9794999999999999E-3</v>
      </c>
      <c r="S854" s="220">
        <v>0</v>
      </c>
      <c r="T854" s="221">
        <f>S854*H854</f>
        <v>0</v>
      </c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R854" s="222" t="s">
        <v>315</v>
      </c>
      <c r="AT854" s="222" t="s">
        <v>163</v>
      </c>
      <c r="AU854" s="222" t="s">
        <v>88</v>
      </c>
      <c r="AY854" s="17" t="s">
        <v>159</v>
      </c>
      <c r="BE854" s="118">
        <f>IF(N854="základní",J854,0)</f>
        <v>0</v>
      </c>
      <c r="BF854" s="118">
        <f>IF(N854="snížená",J854,0)</f>
        <v>0</v>
      </c>
      <c r="BG854" s="118">
        <f>IF(N854="zákl. přenesená",J854,0)</f>
        <v>0</v>
      </c>
      <c r="BH854" s="118">
        <f>IF(N854="sníž. přenesená",J854,0)</f>
        <v>0</v>
      </c>
      <c r="BI854" s="118">
        <f>IF(N854="nulová",J854,0)</f>
        <v>0</v>
      </c>
      <c r="BJ854" s="17" t="s">
        <v>88</v>
      </c>
      <c r="BK854" s="118">
        <f>ROUND(I854*H854,2)</f>
        <v>0</v>
      </c>
      <c r="BL854" s="17" t="s">
        <v>315</v>
      </c>
      <c r="BM854" s="222" t="s">
        <v>1087</v>
      </c>
    </row>
    <row r="855" spans="1:65" s="14" customFormat="1" ht="11.25">
      <c r="B855" s="234"/>
      <c r="C855" s="235"/>
      <c r="D855" s="225" t="s">
        <v>169</v>
      </c>
      <c r="E855" s="236" t="s">
        <v>1</v>
      </c>
      <c r="F855" s="237" t="s">
        <v>1088</v>
      </c>
      <c r="G855" s="235"/>
      <c r="H855" s="238">
        <v>3.9590000000000001</v>
      </c>
      <c r="I855" s="239"/>
      <c r="J855" s="235"/>
      <c r="K855" s="235"/>
      <c r="L855" s="240"/>
      <c r="M855" s="241"/>
      <c r="N855" s="242"/>
      <c r="O855" s="242"/>
      <c r="P855" s="242"/>
      <c r="Q855" s="242"/>
      <c r="R855" s="242"/>
      <c r="S855" s="242"/>
      <c r="T855" s="243"/>
      <c r="AT855" s="244" t="s">
        <v>169</v>
      </c>
      <c r="AU855" s="244" t="s">
        <v>88</v>
      </c>
      <c r="AV855" s="14" t="s">
        <v>88</v>
      </c>
      <c r="AW855" s="14" t="s">
        <v>30</v>
      </c>
      <c r="AX855" s="14" t="s">
        <v>75</v>
      </c>
      <c r="AY855" s="244" t="s">
        <v>159</v>
      </c>
    </row>
    <row r="856" spans="1:65" s="15" customFormat="1" ht="11.25">
      <c r="B856" s="245"/>
      <c r="C856" s="246"/>
      <c r="D856" s="225" t="s">
        <v>169</v>
      </c>
      <c r="E856" s="247" t="s">
        <v>1</v>
      </c>
      <c r="F856" s="248" t="s">
        <v>179</v>
      </c>
      <c r="G856" s="246"/>
      <c r="H856" s="249">
        <v>3.9590000000000001</v>
      </c>
      <c r="I856" s="250"/>
      <c r="J856" s="246"/>
      <c r="K856" s="246"/>
      <c r="L856" s="251"/>
      <c r="M856" s="252"/>
      <c r="N856" s="253"/>
      <c r="O856" s="253"/>
      <c r="P856" s="253"/>
      <c r="Q856" s="253"/>
      <c r="R856" s="253"/>
      <c r="S856" s="253"/>
      <c r="T856" s="254"/>
      <c r="AT856" s="255" t="s">
        <v>169</v>
      </c>
      <c r="AU856" s="255" t="s">
        <v>88</v>
      </c>
      <c r="AV856" s="15" t="s">
        <v>167</v>
      </c>
      <c r="AW856" s="15" t="s">
        <v>30</v>
      </c>
      <c r="AX856" s="15" t="s">
        <v>82</v>
      </c>
      <c r="AY856" s="255" t="s">
        <v>159</v>
      </c>
    </row>
    <row r="857" spans="1:65" s="2" customFormat="1" ht="24.2" customHeight="1">
      <c r="A857" s="35"/>
      <c r="B857" s="36"/>
      <c r="C857" s="256" t="s">
        <v>1089</v>
      </c>
      <c r="D857" s="256" t="s">
        <v>396</v>
      </c>
      <c r="E857" s="257" t="s">
        <v>1090</v>
      </c>
      <c r="F857" s="258" t="s">
        <v>1091</v>
      </c>
      <c r="G857" s="259" t="s">
        <v>284</v>
      </c>
      <c r="H857" s="260">
        <v>5</v>
      </c>
      <c r="I857" s="261"/>
      <c r="J857" s="262">
        <f>ROUND(I857*H857,2)</f>
        <v>0</v>
      </c>
      <c r="K857" s="263"/>
      <c r="L857" s="264"/>
      <c r="M857" s="265" t="s">
        <v>1</v>
      </c>
      <c r="N857" s="266" t="s">
        <v>41</v>
      </c>
      <c r="O857" s="72"/>
      <c r="P857" s="220">
        <f>O857*H857</f>
        <v>0</v>
      </c>
      <c r="Q857" s="220">
        <v>1E-4</v>
      </c>
      <c r="R857" s="220">
        <f>Q857*H857</f>
        <v>5.0000000000000001E-4</v>
      </c>
      <c r="S857" s="220">
        <v>0</v>
      </c>
      <c r="T857" s="221">
        <f>S857*H857</f>
        <v>0</v>
      </c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R857" s="222" t="s">
        <v>399</v>
      </c>
      <c r="AT857" s="222" t="s">
        <v>396</v>
      </c>
      <c r="AU857" s="222" t="s">
        <v>88</v>
      </c>
      <c r="AY857" s="17" t="s">
        <v>159</v>
      </c>
      <c r="BE857" s="118">
        <f>IF(N857="základní",J857,0)</f>
        <v>0</v>
      </c>
      <c r="BF857" s="118">
        <f>IF(N857="snížená",J857,0)</f>
        <v>0</v>
      </c>
      <c r="BG857" s="118">
        <f>IF(N857="zákl. přenesená",J857,0)</f>
        <v>0</v>
      </c>
      <c r="BH857" s="118">
        <f>IF(N857="sníž. přenesená",J857,0)</f>
        <v>0</v>
      </c>
      <c r="BI857" s="118">
        <f>IF(N857="nulová",J857,0)</f>
        <v>0</v>
      </c>
      <c r="BJ857" s="17" t="s">
        <v>88</v>
      </c>
      <c r="BK857" s="118">
        <f>ROUND(I857*H857,2)</f>
        <v>0</v>
      </c>
      <c r="BL857" s="17" t="s">
        <v>315</v>
      </c>
      <c r="BM857" s="222" t="s">
        <v>1092</v>
      </c>
    </row>
    <row r="858" spans="1:65" s="14" customFormat="1" ht="11.25">
      <c r="B858" s="234"/>
      <c r="C858" s="235"/>
      <c r="D858" s="225" t="s">
        <v>169</v>
      </c>
      <c r="E858" s="236" t="s">
        <v>1</v>
      </c>
      <c r="F858" s="237" t="s">
        <v>1093</v>
      </c>
      <c r="G858" s="235"/>
      <c r="H858" s="238">
        <v>5</v>
      </c>
      <c r="I858" s="239"/>
      <c r="J858" s="235"/>
      <c r="K858" s="235"/>
      <c r="L858" s="240"/>
      <c r="M858" s="241"/>
      <c r="N858" s="242"/>
      <c r="O858" s="242"/>
      <c r="P858" s="242"/>
      <c r="Q858" s="242"/>
      <c r="R858" s="242"/>
      <c r="S858" s="242"/>
      <c r="T858" s="243"/>
      <c r="AT858" s="244" t="s">
        <v>169</v>
      </c>
      <c r="AU858" s="244" t="s">
        <v>88</v>
      </c>
      <c r="AV858" s="14" t="s">
        <v>88</v>
      </c>
      <c r="AW858" s="14" t="s">
        <v>30</v>
      </c>
      <c r="AX858" s="14" t="s">
        <v>82</v>
      </c>
      <c r="AY858" s="244" t="s">
        <v>159</v>
      </c>
    </row>
    <row r="859" spans="1:65" s="2" customFormat="1" ht="14.45" customHeight="1">
      <c r="A859" s="35"/>
      <c r="B859" s="36"/>
      <c r="C859" s="210" t="s">
        <v>1094</v>
      </c>
      <c r="D859" s="210" t="s">
        <v>163</v>
      </c>
      <c r="E859" s="211" t="s">
        <v>1095</v>
      </c>
      <c r="F859" s="212" t="s">
        <v>1096</v>
      </c>
      <c r="G859" s="213" t="s">
        <v>224</v>
      </c>
      <c r="H859" s="214">
        <v>7</v>
      </c>
      <c r="I859" s="215"/>
      <c r="J859" s="216">
        <f>ROUND(I859*H859,2)</f>
        <v>0</v>
      </c>
      <c r="K859" s="217"/>
      <c r="L859" s="38"/>
      <c r="M859" s="218" t="s">
        <v>1</v>
      </c>
      <c r="N859" s="219" t="s">
        <v>41</v>
      </c>
      <c r="O859" s="72"/>
      <c r="P859" s="220">
        <f>O859*H859</f>
        <v>0</v>
      </c>
      <c r="Q859" s="220">
        <v>0</v>
      </c>
      <c r="R859" s="220">
        <f>Q859*H859</f>
        <v>0</v>
      </c>
      <c r="S859" s="220">
        <v>0</v>
      </c>
      <c r="T859" s="221">
        <f>S859*H859</f>
        <v>0</v>
      </c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R859" s="222" t="s">
        <v>315</v>
      </c>
      <c r="AT859" s="222" t="s">
        <v>163</v>
      </c>
      <c r="AU859" s="222" t="s">
        <v>88</v>
      </c>
      <c r="AY859" s="17" t="s">
        <v>159</v>
      </c>
      <c r="BE859" s="118">
        <f>IF(N859="základní",J859,0)</f>
        <v>0</v>
      </c>
      <c r="BF859" s="118">
        <f>IF(N859="snížená",J859,0)</f>
        <v>0</v>
      </c>
      <c r="BG859" s="118">
        <f>IF(N859="zákl. přenesená",J859,0)</f>
        <v>0</v>
      </c>
      <c r="BH859" s="118">
        <f>IF(N859="sníž. přenesená",J859,0)</f>
        <v>0</v>
      </c>
      <c r="BI859" s="118">
        <f>IF(N859="nulová",J859,0)</f>
        <v>0</v>
      </c>
      <c r="BJ859" s="17" t="s">
        <v>88</v>
      </c>
      <c r="BK859" s="118">
        <f>ROUND(I859*H859,2)</f>
        <v>0</v>
      </c>
      <c r="BL859" s="17" t="s">
        <v>315</v>
      </c>
      <c r="BM859" s="222" t="s">
        <v>1097</v>
      </c>
    </row>
    <row r="860" spans="1:65" s="13" customFormat="1" ht="11.25">
      <c r="B860" s="223"/>
      <c r="C860" s="224"/>
      <c r="D860" s="225" t="s">
        <v>169</v>
      </c>
      <c r="E860" s="226" t="s">
        <v>1</v>
      </c>
      <c r="F860" s="227" t="s">
        <v>1098</v>
      </c>
      <c r="G860" s="224"/>
      <c r="H860" s="226" t="s">
        <v>1</v>
      </c>
      <c r="I860" s="228"/>
      <c r="J860" s="224"/>
      <c r="K860" s="224"/>
      <c r="L860" s="229"/>
      <c r="M860" s="230"/>
      <c r="N860" s="231"/>
      <c r="O860" s="231"/>
      <c r="P860" s="231"/>
      <c r="Q860" s="231"/>
      <c r="R860" s="231"/>
      <c r="S860" s="231"/>
      <c r="T860" s="232"/>
      <c r="AT860" s="233" t="s">
        <v>169</v>
      </c>
      <c r="AU860" s="233" t="s">
        <v>88</v>
      </c>
      <c r="AV860" s="13" t="s">
        <v>82</v>
      </c>
      <c r="AW860" s="13" t="s">
        <v>30</v>
      </c>
      <c r="AX860" s="13" t="s">
        <v>75</v>
      </c>
      <c r="AY860" s="233" t="s">
        <v>159</v>
      </c>
    </row>
    <row r="861" spans="1:65" s="14" customFormat="1" ht="11.25">
      <c r="B861" s="234"/>
      <c r="C861" s="235"/>
      <c r="D861" s="225" t="s">
        <v>169</v>
      </c>
      <c r="E861" s="236" t="s">
        <v>1</v>
      </c>
      <c r="F861" s="237" t="s">
        <v>575</v>
      </c>
      <c r="G861" s="235"/>
      <c r="H861" s="238">
        <v>7</v>
      </c>
      <c r="I861" s="239"/>
      <c r="J861" s="235"/>
      <c r="K861" s="235"/>
      <c r="L861" s="240"/>
      <c r="M861" s="241"/>
      <c r="N861" s="242"/>
      <c r="O861" s="242"/>
      <c r="P861" s="242"/>
      <c r="Q861" s="242"/>
      <c r="R861" s="242"/>
      <c r="S861" s="242"/>
      <c r="T861" s="243"/>
      <c r="AT861" s="244" t="s">
        <v>169</v>
      </c>
      <c r="AU861" s="244" t="s">
        <v>88</v>
      </c>
      <c r="AV861" s="14" t="s">
        <v>88</v>
      </c>
      <c r="AW861" s="14" t="s">
        <v>30</v>
      </c>
      <c r="AX861" s="14" t="s">
        <v>75</v>
      </c>
      <c r="AY861" s="244" t="s">
        <v>159</v>
      </c>
    </row>
    <row r="862" spans="1:65" s="15" customFormat="1" ht="11.25">
      <c r="B862" s="245"/>
      <c r="C862" s="246"/>
      <c r="D862" s="225" t="s">
        <v>169</v>
      </c>
      <c r="E862" s="247" t="s">
        <v>1</v>
      </c>
      <c r="F862" s="248" t="s">
        <v>179</v>
      </c>
      <c r="G862" s="246"/>
      <c r="H862" s="249">
        <v>7</v>
      </c>
      <c r="I862" s="250"/>
      <c r="J862" s="246"/>
      <c r="K862" s="246"/>
      <c r="L862" s="251"/>
      <c r="M862" s="252"/>
      <c r="N862" s="253"/>
      <c r="O862" s="253"/>
      <c r="P862" s="253"/>
      <c r="Q862" s="253"/>
      <c r="R862" s="253"/>
      <c r="S862" s="253"/>
      <c r="T862" s="254"/>
      <c r="AT862" s="255" t="s">
        <v>169</v>
      </c>
      <c r="AU862" s="255" t="s">
        <v>88</v>
      </c>
      <c r="AV862" s="15" t="s">
        <v>167</v>
      </c>
      <c r="AW862" s="15" t="s">
        <v>30</v>
      </c>
      <c r="AX862" s="15" t="s">
        <v>82</v>
      </c>
      <c r="AY862" s="255" t="s">
        <v>159</v>
      </c>
    </row>
    <row r="863" spans="1:65" s="2" customFormat="1" ht="14.45" customHeight="1">
      <c r="A863" s="35"/>
      <c r="B863" s="36"/>
      <c r="C863" s="210" t="s">
        <v>1099</v>
      </c>
      <c r="D863" s="210" t="s">
        <v>163</v>
      </c>
      <c r="E863" s="211" t="s">
        <v>1100</v>
      </c>
      <c r="F863" s="212" t="s">
        <v>1101</v>
      </c>
      <c r="G863" s="213" t="s">
        <v>224</v>
      </c>
      <c r="H863" s="214">
        <v>3</v>
      </c>
      <c r="I863" s="215"/>
      <c r="J863" s="216">
        <f>ROUND(I863*H863,2)</f>
        <v>0</v>
      </c>
      <c r="K863" s="217"/>
      <c r="L863" s="38"/>
      <c r="M863" s="218" t="s">
        <v>1</v>
      </c>
      <c r="N863" s="219" t="s">
        <v>41</v>
      </c>
      <c r="O863" s="72"/>
      <c r="P863" s="220">
        <f>O863*H863</f>
        <v>0</v>
      </c>
      <c r="Q863" s="220">
        <v>0</v>
      </c>
      <c r="R863" s="220">
        <f>Q863*H863</f>
        <v>0</v>
      </c>
      <c r="S863" s="220">
        <v>0</v>
      </c>
      <c r="T863" s="221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222" t="s">
        <v>315</v>
      </c>
      <c r="AT863" s="222" t="s">
        <v>163</v>
      </c>
      <c r="AU863" s="222" t="s">
        <v>88</v>
      </c>
      <c r="AY863" s="17" t="s">
        <v>159</v>
      </c>
      <c r="BE863" s="118">
        <f>IF(N863="základní",J863,0)</f>
        <v>0</v>
      </c>
      <c r="BF863" s="118">
        <f>IF(N863="snížená",J863,0)</f>
        <v>0</v>
      </c>
      <c r="BG863" s="118">
        <f>IF(N863="zákl. přenesená",J863,0)</f>
        <v>0</v>
      </c>
      <c r="BH863" s="118">
        <f>IF(N863="sníž. přenesená",J863,0)</f>
        <v>0</v>
      </c>
      <c r="BI863" s="118">
        <f>IF(N863="nulová",J863,0)</f>
        <v>0</v>
      </c>
      <c r="BJ863" s="17" t="s">
        <v>88</v>
      </c>
      <c r="BK863" s="118">
        <f>ROUND(I863*H863,2)</f>
        <v>0</v>
      </c>
      <c r="BL863" s="17" t="s">
        <v>315</v>
      </c>
      <c r="BM863" s="222" t="s">
        <v>1102</v>
      </c>
    </row>
    <row r="864" spans="1:65" s="13" customFormat="1" ht="11.25">
      <c r="B864" s="223"/>
      <c r="C864" s="224"/>
      <c r="D864" s="225" t="s">
        <v>169</v>
      </c>
      <c r="E864" s="226" t="s">
        <v>1</v>
      </c>
      <c r="F864" s="227" t="s">
        <v>1103</v>
      </c>
      <c r="G864" s="224"/>
      <c r="H864" s="226" t="s">
        <v>1</v>
      </c>
      <c r="I864" s="228"/>
      <c r="J864" s="224"/>
      <c r="K864" s="224"/>
      <c r="L864" s="229"/>
      <c r="M864" s="230"/>
      <c r="N864" s="231"/>
      <c r="O864" s="231"/>
      <c r="P864" s="231"/>
      <c r="Q864" s="231"/>
      <c r="R864" s="231"/>
      <c r="S864" s="231"/>
      <c r="T864" s="232"/>
      <c r="AT864" s="233" t="s">
        <v>169</v>
      </c>
      <c r="AU864" s="233" t="s">
        <v>88</v>
      </c>
      <c r="AV864" s="13" t="s">
        <v>82</v>
      </c>
      <c r="AW864" s="13" t="s">
        <v>30</v>
      </c>
      <c r="AX864" s="13" t="s">
        <v>75</v>
      </c>
      <c r="AY864" s="233" t="s">
        <v>159</v>
      </c>
    </row>
    <row r="865" spans="1:65" s="14" customFormat="1" ht="11.25">
      <c r="B865" s="234"/>
      <c r="C865" s="235"/>
      <c r="D865" s="225" t="s">
        <v>169</v>
      </c>
      <c r="E865" s="236" t="s">
        <v>1</v>
      </c>
      <c r="F865" s="237" t="s">
        <v>160</v>
      </c>
      <c r="G865" s="235"/>
      <c r="H865" s="238">
        <v>3</v>
      </c>
      <c r="I865" s="239"/>
      <c r="J865" s="235"/>
      <c r="K865" s="235"/>
      <c r="L865" s="240"/>
      <c r="M865" s="241"/>
      <c r="N865" s="242"/>
      <c r="O865" s="242"/>
      <c r="P865" s="242"/>
      <c r="Q865" s="242"/>
      <c r="R865" s="242"/>
      <c r="S865" s="242"/>
      <c r="T865" s="243"/>
      <c r="AT865" s="244" t="s">
        <v>169</v>
      </c>
      <c r="AU865" s="244" t="s">
        <v>88</v>
      </c>
      <c r="AV865" s="14" t="s">
        <v>88</v>
      </c>
      <c r="AW865" s="14" t="s">
        <v>30</v>
      </c>
      <c r="AX865" s="14" t="s">
        <v>75</v>
      </c>
      <c r="AY865" s="244" t="s">
        <v>159</v>
      </c>
    </row>
    <row r="866" spans="1:65" s="15" customFormat="1" ht="11.25">
      <c r="B866" s="245"/>
      <c r="C866" s="246"/>
      <c r="D866" s="225" t="s">
        <v>169</v>
      </c>
      <c r="E866" s="247" t="s">
        <v>1</v>
      </c>
      <c r="F866" s="248" t="s">
        <v>179</v>
      </c>
      <c r="G866" s="246"/>
      <c r="H866" s="249">
        <v>3</v>
      </c>
      <c r="I866" s="250"/>
      <c r="J866" s="246"/>
      <c r="K866" s="246"/>
      <c r="L866" s="251"/>
      <c r="M866" s="252"/>
      <c r="N866" s="253"/>
      <c r="O866" s="253"/>
      <c r="P866" s="253"/>
      <c r="Q866" s="253"/>
      <c r="R866" s="253"/>
      <c r="S866" s="253"/>
      <c r="T866" s="254"/>
      <c r="AT866" s="255" t="s">
        <v>169</v>
      </c>
      <c r="AU866" s="255" t="s">
        <v>88</v>
      </c>
      <c r="AV866" s="15" t="s">
        <v>167</v>
      </c>
      <c r="AW866" s="15" t="s">
        <v>30</v>
      </c>
      <c r="AX866" s="15" t="s">
        <v>82</v>
      </c>
      <c r="AY866" s="255" t="s">
        <v>159</v>
      </c>
    </row>
    <row r="867" spans="1:65" s="2" customFormat="1" ht="14.45" customHeight="1">
      <c r="A867" s="35"/>
      <c r="B867" s="36"/>
      <c r="C867" s="210" t="s">
        <v>1104</v>
      </c>
      <c r="D867" s="210" t="s">
        <v>163</v>
      </c>
      <c r="E867" s="211" t="s">
        <v>1105</v>
      </c>
      <c r="F867" s="212" t="s">
        <v>1106</v>
      </c>
      <c r="G867" s="213" t="s">
        <v>224</v>
      </c>
      <c r="H867" s="214">
        <v>3</v>
      </c>
      <c r="I867" s="215"/>
      <c r="J867" s="216">
        <f>ROUND(I867*H867,2)</f>
        <v>0</v>
      </c>
      <c r="K867" s="217"/>
      <c r="L867" s="38"/>
      <c r="M867" s="218" t="s">
        <v>1</v>
      </c>
      <c r="N867" s="219" t="s">
        <v>41</v>
      </c>
      <c r="O867" s="72"/>
      <c r="P867" s="220">
        <f>O867*H867</f>
        <v>0</v>
      </c>
      <c r="Q867" s="220">
        <v>0</v>
      </c>
      <c r="R867" s="220">
        <f>Q867*H867</f>
        <v>0</v>
      </c>
      <c r="S867" s="220">
        <v>0</v>
      </c>
      <c r="T867" s="221">
        <f>S867*H867</f>
        <v>0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222" t="s">
        <v>315</v>
      </c>
      <c r="AT867" s="222" t="s">
        <v>163</v>
      </c>
      <c r="AU867" s="222" t="s">
        <v>88</v>
      </c>
      <c r="AY867" s="17" t="s">
        <v>159</v>
      </c>
      <c r="BE867" s="118">
        <f>IF(N867="základní",J867,0)</f>
        <v>0</v>
      </c>
      <c r="BF867" s="118">
        <f>IF(N867="snížená",J867,0)</f>
        <v>0</v>
      </c>
      <c r="BG867" s="118">
        <f>IF(N867="zákl. přenesená",J867,0)</f>
        <v>0</v>
      </c>
      <c r="BH867" s="118">
        <f>IF(N867="sníž. přenesená",J867,0)</f>
        <v>0</v>
      </c>
      <c r="BI867" s="118">
        <f>IF(N867="nulová",J867,0)</f>
        <v>0</v>
      </c>
      <c r="BJ867" s="17" t="s">
        <v>88</v>
      </c>
      <c r="BK867" s="118">
        <f>ROUND(I867*H867,2)</f>
        <v>0</v>
      </c>
      <c r="BL867" s="17" t="s">
        <v>315</v>
      </c>
      <c r="BM867" s="222" t="s">
        <v>1107</v>
      </c>
    </row>
    <row r="868" spans="1:65" s="13" customFormat="1" ht="11.25">
      <c r="B868" s="223"/>
      <c r="C868" s="224"/>
      <c r="D868" s="225" t="s">
        <v>169</v>
      </c>
      <c r="E868" s="226" t="s">
        <v>1</v>
      </c>
      <c r="F868" s="227" t="s">
        <v>1108</v>
      </c>
      <c r="G868" s="224"/>
      <c r="H868" s="226" t="s">
        <v>1</v>
      </c>
      <c r="I868" s="228"/>
      <c r="J868" s="224"/>
      <c r="K868" s="224"/>
      <c r="L868" s="229"/>
      <c r="M868" s="230"/>
      <c r="N868" s="231"/>
      <c r="O868" s="231"/>
      <c r="P868" s="231"/>
      <c r="Q868" s="231"/>
      <c r="R868" s="231"/>
      <c r="S868" s="231"/>
      <c r="T868" s="232"/>
      <c r="AT868" s="233" t="s">
        <v>169</v>
      </c>
      <c r="AU868" s="233" t="s">
        <v>88</v>
      </c>
      <c r="AV868" s="13" t="s">
        <v>82</v>
      </c>
      <c r="AW868" s="13" t="s">
        <v>30</v>
      </c>
      <c r="AX868" s="13" t="s">
        <v>75</v>
      </c>
      <c r="AY868" s="233" t="s">
        <v>159</v>
      </c>
    </row>
    <row r="869" spans="1:65" s="14" customFormat="1" ht="11.25">
      <c r="B869" s="234"/>
      <c r="C869" s="235"/>
      <c r="D869" s="225" t="s">
        <v>169</v>
      </c>
      <c r="E869" s="236" t="s">
        <v>1</v>
      </c>
      <c r="F869" s="237" t="s">
        <v>1109</v>
      </c>
      <c r="G869" s="235"/>
      <c r="H869" s="238">
        <v>3</v>
      </c>
      <c r="I869" s="239"/>
      <c r="J869" s="235"/>
      <c r="K869" s="235"/>
      <c r="L869" s="240"/>
      <c r="M869" s="241"/>
      <c r="N869" s="242"/>
      <c r="O869" s="242"/>
      <c r="P869" s="242"/>
      <c r="Q869" s="242"/>
      <c r="R869" s="242"/>
      <c r="S869" s="242"/>
      <c r="T869" s="243"/>
      <c r="AT869" s="244" t="s">
        <v>169</v>
      </c>
      <c r="AU869" s="244" t="s">
        <v>88</v>
      </c>
      <c r="AV869" s="14" t="s">
        <v>88</v>
      </c>
      <c r="AW869" s="14" t="s">
        <v>30</v>
      </c>
      <c r="AX869" s="14" t="s">
        <v>75</v>
      </c>
      <c r="AY869" s="244" t="s">
        <v>159</v>
      </c>
    </row>
    <row r="870" spans="1:65" s="15" customFormat="1" ht="11.25">
      <c r="B870" s="245"/>
      <c r="C870" s="246"/>
      <c r="D870" s="225" t="s">
        <v>169</v>
      </c>
      <c r="E870" s="247" t="s">
        <v>1</v>
      </c>
      <c r="F870" s="248" t="s">
        <v>179</v>
      </c>
      <c r="G870" s="246"/>
      <c r="H870" s="249">
        <v>3</v>
      </c>
      <c r="I870" s="250"/>
      <c r="J870" s="246"/>
      <c r="K870" s="246"/>
      <c r="L870" s="251"/>
      <c r="M870" s="252"/>
      <c r="N870" s="253"/>
      <c r="O870" s="253"/>
      <c r="P870" s="253"/>
      <c r="Q870" s="253"/>
      <c r="R870" s="253"/>
      <c r="S870" s="253"/>
      <c r="T870" s="254"/>
      <c r="AT870" s="255" t="s">
        <v>169</v>
      </c>
      <c r="AU870" s="255" t="s">
        <v>88</v>
      </c>
      <c r="AV870" s="15" t="s">
        <v>167</v>
      </c>
      <c r="AW870" s="15" t="s">
        <v>30</v>
      </c>
      <c r="AX870" s="15" t="s">
        <v>82</v>
      </c>
      <c r="AY870" s="255" t="s">
        <v>159</v>
      </c>
    </row>
    <row r="871" spans="1:65" s="2" customFormat="1" ht="24.2" customHeight="1">
      <c r="A871" s="35"/>
      <c r="B871" s="36"/>
      <c r="C871" s="210" t="s">
        <v>1110</v>
      </c>
      <c r="D871" s="210" t="s">
        <v>163</v>
      </c>
      <c r="E871" s="211" t="s">
        <v>1111</v>
      </c>
      <c r="F871" s="212" t="s">
        <v>1112</v>
      </c>
      <c r="G871" s="213" t="s">
        <v>166</v>
      </c>
      <c r="H871" s="214">
        <v>17.079999999999998</v>
      </c>
      <c r="I871" s="215"/>
      <c r="J871" s="216">
        <f>ROUND(I871*H871,2)</f>
        <v>0</v>
      </c>
      <c r="K871" s="217"/>
      <c r="L871" s="38"/>
      <c r="M871" s="218" t="s">
        <v>1</v>
      </c>
      <c r="N871" s="219" t="s">
        <v>41</v>
      </c>
      <c r="O871" s="72"/>
      <c r="P871" s="220">
        <f>O871*H871</f>
        <v>0</v>
      </c>
      <c r="Q871" s="220">
        <v>5.0000000000000002E-5</v>
      </c>
      <c r="R871" s="220">
        <f>Q871*H871</f>
        <v>8.5399999999999994E-4</v>
      </c>
      <c r="S871" s="220">
        <v>0</v>
      </c>
      <c r="T871" s="221">
        <f>S871*H871</f>
        <v>0</v>
      </c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R871" s="222" t="s">
        <v>315</v>
      </c>
      <c r="AT871" s="222" t="s">
        <v>163</v>
      </c>
      <c r="AU871" s="222" t="s">
        <v>88</v>
      </c>
      <c r="AY871" s="17" t="s">
        <v>159</v>
      </c>
      <c r="BE871" s="118">
        <f>IF(N871="základní",J871,0)</f>
        <v>0</v>
      </c>
      <c r="BF871" s="118">
        <f>IF(N871="snížená",J871,0)</f>
        <v>0</v>
      </c>
      <c r="BG871" s="118">
        <f>IF(N871="zákl. přenesená",J871,0)</f>
        <v>0</v>
      </c>
      <c r="BH871" s="118">
        <f>IF(N871="sníž. přenesená",J871,0)</f>
        <v>0</v>
      </c>
      <c r="BI871" s="118">
        <f>IF(N871="nulová",J871,0)</f>
        <v>0</v>
      </c>
      <c r="BJ871" s="17" t="s">
        <v>88</v>
      </c>
      <c r="BK871" s="118">
        <f>ROUND(I871*H871,2)</f>
        <v>0</v>
      </c>
      <c r="BL871" s="17" t="s">
        <v>315</v>
      </c>
      <c r="BM871" s="222" t="s">
        <v>1113</v>
      </c>
    </row>
    <row r="872" spans="1:65" s="13" customFormat="1" ht="11.25">
      <c r="B872" s="223"/>
      <c r="C872" s="224"/>
      <c r="D872" s="225" t="s">
        <v>169</v>
      </c>
      <c r="E872" s="226" t="s">
        <v>1</v>
      </c>
      <c r="F872" s="227" t="s">
        <v>177</v>
      </c>
      <c r="G872" s="224"/>
      <c r="H872" s="226" t="s">
        <v>1</v>
      </c>
      <c r="I872" s="228"/>
      <c r="J872" s="224"/>
      <c r="K872" s="224"/>
      <c r="L872" s="229"/>
      <c r="M872" s="230"/>
      <c r="N872" s="231"/>
      <c r="O872" s="231"/>
      <c r="P872" s="231"/>
      <c r="Q872" s="231"/>
      <c r="R872" s="231"/>
      <c r="S872" s="231"/>
      <c r="T872" s="232"/>
      <c r="AT872" s="233" t="s">
        <v>169</v>
      </c>
      <c r="AU872" s="233" t="s">
        <v>88</v>
      </c>
      <c r="AV872" s="13" t="s">
        <v>82</v>
      </c>
      <c r="AW872" s="13" t="s">
        <v>30</v>
      </c>
      <c r="AX872" s="13" t="s">
        <v>75</v>
      </c>
      <c r="AY872" s="233" t="s">
        <v>159</v>
      </c>
    </row>
    <row r="873" spans="1:65" s="14" customFormat="1" ht="11.25">
      <c r="B873" s="234"/>
      <c r="C873" s="235"/>
      <c r="D873" s="225" t="s">
        <v>169</v>
      </c>
      <c r="E873" s="236" t="s">
        <v>1</v>
      </c>
      <c r="F873" s="237" t="s">
        <v>195</v>
      </c>
      <c r="G873" s="235"/>
      <c r="H873" s="238">
        <v>3.28</v>
      </c>
      <c r="I873" s="239"/>
      <c r="J873" s="235"/>
      <c r="K873" s="235"/>
      <c r="L873" s="240"/>
      <c r="M873" s="241"/>
      <c r="N873" s="242"/>
      <c r="O873" s="242"/>
      <c r="P873" s="242"/>
      <c r="Q873" s="242"/>
      <c r="R873" s="242"/>
      <c r="S873" s="242"/>
      <c r="T873" s="243"/>
      <c r="AT873" s="244" t="s">
        <v>169</v>
      </c>
      <c r="AU873" s="244" t="s">
        <v>88</v>
      </c>
      <c r="AV873" s="14" t="s">
        <v>88</v>
      </c>
      <c r="AW873" s="14" t="s">
        <v>30</v>
      </c>
      <c r="AX873" s="14" t="s">
        <v>75</v>
      </c>
      <c r="AY873" s="244" t="s">
        <v>159</v>
      </c>
    </row>
    <row r="874" spans="1:65" s="13" customFormat="1" ht="11.25">
      <c r="B874" s="223"/>
      <c r="C874" s="224"/>
      <c r="D874" s="225" t="s">
        <v>169</v>
      </c>
      <c r="E874" s="226" t="s">
        <v>1</v>
      </c>
      <c r="F874" s="227" t="s">
        <v>196</v>
      </c>
      <c r="G874" s="224"/>
      <c r="H874" s="226" t="s">
        <v>1</v>
      </c>
      <c r="I874" s="228"/>
      <c r="J874" s="224"/>
      <c r="K874" s="224"/>
      <c r="L874" s="229"/>
      <c r="M874" s="230"/>
      <c r="N874" s="231"/>
      <c r="O874" s="231"/>
      <c r="P874" s="231"/>
      <c r="Q874" s="231"/>
      <c r="R874" s="231"/>
      <c r="S874" s="231"/>
      <c r="T874" s="232"/>
      <c r="AT874" s="233" t="s">
        <v>169</v>
      </c>
      <c r="AU874" s="233" t="s">
        <v>88</v>
      </c>
      <c r="AV874" s="13" t="s">
        <v>82</v>
      </c>
      <c r="AW874" s="13" t="s">
        <v>30</v>
      </c>
      <c r="AX874" s="13" t="s">
        <v>75</v>
      </c>
      <c r="AY874" s="233" t="s">
        <v>159</v>
      </c>
    </row>
    <row r="875" spans="1:65" s="14" customFormat="1" ht="11.25">
      <c r="B875" s="234"/>
      <c r="C875" s="235"/>
      <c r="D875" s="225" t="s">
        <v>169</v>
      </c>
      <c r="E875" s="236" t="s">
        <v>1</v>
      </c>
      <c r="F875" s="237" t="s">
        <v>197</v>
      </c>
      <c r="G875" s="235"/>
      <c r="H875" s="238">
        <v>13.8</v>
      </c>
      <c r="I875" s="239"/>
      <c r="J875" s="235"/>
      <c r="K875" s="235"/>
      <c r="L875" s="240"/>
      <c r="M875" s="241"/>
      <c r="N875" s="242"/>
      <c r="O875" s="242"/>
      <c r="P875" s="242"/>
      <c r="Q875" s="242"/>
      <c r="R875" s="242"/>
      <c r="S875" s="242"/>
      <c r="T875" s="243"/>
      <c r="AT875" s="244" t="s">
        <v>169</v>
      </c>
      <c r="AU875" s="244" t="s">
        <v>88</v>
      </c>
      <c r="AV875" s="14" t="s">
        <v>88</v>
      </c>
      <c r="AW875" s="14" t="s">
        <v>30</v>
      </c>
      <c r="AX875" s="14" t="s">
        <v>75</v>
      </c>
      <c r="AY875" s="244" t="s">
        <v>159</v>
      </c>
    </row>
    <row r="876" spans="1:65" s="15" customFormat="1" ht="11.25">
      <c r="B876" s="245"/>
      <c r="C876" s="246"/>
      <c r="D876" s="225" t="s">
        <v>169</v>
      </c>
      <c r="E876" s="247" t="s">
        <v>1</v>
      </c>
      <c r="F876" s="248" t="s">
        <v>179</v>
      </c>
      <c r="G876" s="246"/>
      <c r="H876" s="249">
        <v>17.079999999999998</v>
      </c>
      <c r="I876" s="250"/>
      <c r="J876" s="246"/>
      <c r="K876" s="246"/>
      <c r="L876" s="251"/>
      <c r="M876" s="252"/>
      <c r="N876" s="253"/>
      <c r="O876" s="253"/>
      <c r="P876" s="253"/>
      <c r="Q876" s="253"/>
      <c r="R876" s="253"/>
      <c r="S876" s="253"/>
      <c r="T876" s="254"/>
      <c r="AT876" s="255" t="s">
        <v>169</v>
      </c>
      <c r="AU876" s="255" t="s">
        <v>88</v>
      </c>
      <c r="AV876" s="15" t="s">
        <v>167</v>
      </c>
      <c r="AW876" s="15" t="s">
        <v>30</v>
      </c>
      <c r="AX876" s="15" t="s">
        <v>82</v>
      </c>
      <c r="AY876" s="255" t="s">
        <v>159</v>
      </c>
    </row>
    <row r="877" spans="1:65" s="2" customFormat="1" ht="24.2" customHeight="1">
      <c r="A877" s="35"/>
      <c r="B877" s="36"/>
      <c r="C877" s="210" t="s">
        <v>1114</v>
      </c>
      <c r="D877" s="210" t="s">
        <v>163</v>
      </c>
      <c r="E877" s="211" t="s">
        <v>1115</v>
      </c>
      <c r="F877" s="212" t="s">
        <v>1116</v>
      </c>
      <c r="G877" s="213" t="s">
        <v>305</v>
      </c>
      <c r="H877" s="214">
        <v>0.35399999999999998</v>
      </c>
      <c r="I877" s="215"/>
      <c r="J877" s="216">
        <f>ROUND(I877*H877,2)</f>
        <v>0</v>
      </c>
      <c r="K877" s="217"/>
      <c r="L877" s="38"/>
      <c r="M877" s="218" t="s">
        <v>1</v>
      </c>
      <c r="N877" s="219" t="s">
        <v>41</v>
      </c>
      <c r="O877" s="72"/>
      <c r="P877" s="220">
        <f>O877*H877</f>
        <v>0</v>
      </c>
      <c r="Q877" s="220">
        <v>0</v>
      </c>
      <c r="R877" s="220">
        <f>Q877*H877</f>
        <v>0</v>
      </c>
      <c r="S877" s="220">
        <v>0</v>
      </c>
      <c r="T877" s="221">
        <f>S877*H877</f>
        <v>0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22" t="s">
        <v>315</v>
      </c>
      <c r="AT877" s="222" t="s">
        <v>163</v>
      </c>
      <c r="AU877" s="222" t="s">
        <v>88</v>
      </c>
      <c r="AY877" s="17" t="s">
        <v>159</v>
      </c>
      <c r="BE877" s="118">
        <f>IF(N877="základní",J877,0)</f>
        <v>0</v>
      </c>
      <c r="BF877" s="118">
        <f>IF(N877="snížená",J877,0)</f>
        <v>0</v>
      </c>
      <c r="BG877" s="118">
        <f>IF(N877="zákl. přenesená",J877,0)</f>
        <v>0</v>
      </c>
      <c r="BH877" s="118">
        <f>IF(N877="sníž. přenesená",J877,0)</f>
        <v>0</v>
      </c>
      <c r="BI877" s="118">
        <f>IF(N877="nulová",J877,0)</f>
        <v>0</v>
      </c>
      <c r="BJ877" s="17" t="s">
        <v>88</v>
      </c>
      <c r="BK877" s="118">
        <f>ROUND(I877*H877,2)</f>
        <v>0</v>
      </c>
      <c r="BL877" s="17" t="s">
        <v>315</v>
      </c>
      <c r="BM877" s="222" t="s">
        <v>1117</v>
      </c>
    </row>
    <row r="878" spans="1:65" s="2" customFormat="1" ht="24.2" customHeight="1">
      <c r="A878" s="35"/>
      <c r="B878" s="36"/>
      <c r="C878" s="210" t="s">
        <v>1118</v>
      </c>
      <c r="D878" s="210" t="s">
        <v>163</v>
      </c>
      <c r="E878" s="211" t="s">
        <v>1119</v>
      </c>
      <c r="F878" s="212" t="s">
        <v>1120</v>
      </c>
      <c r="G878" s="213" t="s">
        <v>305</v>
      </c>
      <c r="H878" s="214">
        <v>0.35399999999999998</v>
      </c>
      <c r="I878" s="215"/>
      <c r="J878" s="216">
        <f>ROUND(I878*H878,2)</f>
        <v>0</v>
      </c>
      <c r="K878" s="217"/>
      <c r="L878" s="38"/>
      <c r="M878" s="218" t="s">
        <v>1</v>
      </c>
      <c r="N878" s="219" t="s">
        <v>41</v>
      </c>
      <c r="O878" s="72"/>
      <c r="P878" s="220">
        <f>O878*H878</f>
        <v>0</v>
      </c>
      <c r="Q878" s="220">
        <v>0</v>
      </c>
      <c r="R878" s="220">
        <f>Q878*H878</f>
        <v>0</v>
      </c>
      <c r="S878" s="220">
        <v>0</v>
      </c>
      <c r="T878" s="221">
        <f>S878*H878</f>
        <v>0</v>
      </c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R878" s="222" t="s">
        <v>315</v>
      </c>
      <c r="AT878" s="222" t="s">
        <v>163</v>
      </c>
      <c r="AU878" s="222" t="s">
        <v>88</v>
      </c>
      <c r="AY878" s="17" t="s">
        <v>159</v>
      </c>
      <c r="BE878" s="118">
        <f>IF(N878="základní",J878,0)</f>
        <v>0</v>
      </c>
      <c r="BF878" s="118">
        <f>IF(N878="snížená",J878,0)</f>
        <v>0</v>
      </c>
      <c r="BG878" s="118">
        <f>IF(N878="zákl. přenesená",J878,0)</f>
        <v>0</v>
      </c>
      <c r="BH878" s="118">
        <f>IF(N878="sníž. přenesená",J878,0)</f>
        <v>0</v>
      </c>
      <c r="BI878" s="118">
        <f>IF(N878="nulová",J878,0)</f>
        <v>0</v>
      </c>
      <c r="BJ878" s="17" t="s">
        <v>88</v>
      </c>
      <c r="BK878" s="118">
        <f>ROUND(I878*H878,2)</f>
        <v>0</v>
      </c>
      <c r="BL878" s="17" t="s">
        <v>315</v>
      </c>
      <c r="BM878" s="222" t="s">
        <v>1121</v>
      </c>
    </row>
    <row r="879" spans="1:65" s="2" customFormat="1" ht="24.2" customHeight="1">
      <c r="A879" s="35"/>
      <c r="B879" s="36"/>
      <c r="C879" s="210" t="s">
        <v>1122</v>
      </c>
      <c r="D879" s="210" t="s">
        <v>163</v>
      </c>
      <c r="E879" s="211" t="s">
        <v>1123</v>
      </c>
      <c r="F879" s="212" t="s">
        <v>1124</v>
      </c>
      <c r="G879" s="213" t="s">
        <v>305</v>
      </c>
      <c r="H879" s="214">
        <v>0.35399999999999998</v>
      </c>
      <c r="I879" s="215"/>
      <c r="J879" s="216">
        <f>ROUND(I879*H879,2)</f>
        <v>0</v>
      </c>
      <c r="K879" s="217"/>
      <c r="L879" s="38"/>
      <c r="M879" s="218" t="s">
        <v>1</v>
      </c>
      <c r="N879" s="219" t="s">
        <v>41</v>
      </c>
      <c r="O879" s="72"/>
      <c r="P879" s="220">
        <f>O879*H879</f>
        <v>0</v>
      </c>
      <c r="Q879" s="220">
        <v>0</v>
      </c>
      <c r="R879" s="220">
        <f>Q879*H879</f>
        <v>0</v>
      </c>
      <c r="S879" s="220">
        <v>0</v>
      </c>
      <c r="T879" s="221">
        <f>S879*H879</f>
        <v>0</v>
      </c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R879" s="222" t="s">
        <v>315</v>
      </c>
      <c r="AT879" s="222" t="s">
        <v>163</v>
      </c>
      <c r="AU879" s="222" t="s">
        <v>88</v>
      </c>
      <c r="AY879" s="17" t="s">
        <v>159</v>
      </c>
      <c r="BE879" s="118">
        <f>IF(N879="základní",J879,0)</f>
        <v>0</v>
      </c>
      <c r="BF879" s="118">
        <f>IF(N879="snížená",J879,0)</f>
        <v>0</v>
      </c>
      <c r="BG879" s="118">
        <f>IF(N879="zákl. přenesená",J879,0)</f>
        <v>0</v>
      </c>
      <c r="BH879" s="118">
        <f>IF(N879="sníž. přenesená",J879,0)</f>
        <v>0</v>
      </c>
      <c r="BI879" s="118">
        <f>IF(N879="nulová",J879,0)</f>
        <v>0</v>
      </c>
      <c r="BJ879" s="17" t="s">
        <v>88</v>
      </c>
      <c r="BK879" s="118">
        <f>ROUND(I879*H879,2)</f>
        <v>0</v>
      </c>
      <c r="BL879" s="17" t="s">
        <v>315</v>
      </c>
      <c r="BM879" s="222" t="s">
        <v>1125</v>
      </c>
    </row>
    <row r="880" spans="1:65" s="12" customFormat="1" ht="22.9" customHeight="1">
      <c r="B880" s="194"/>
      <c r="C880" s="195"/>
      <c r="D880" s="196" t="s">
        <v>74</v>
      </c>
      <c r="E880" s="208" t="s">
        <v>1126</v>
      </c>
      <c r="F880" s="208" t="s">
        <v>1127</v>
      </c>
      <c r="G880" s="195"/>
      <c r="H880" s="195"/>
      <c r="I880" s="198"/>
      <c r="J880" s="209">
        <f>BK880</f>
        <v>0</v>
      </c>
      <c r="K880" s="195"/>
      <c r="L880" s="200"/>
      <c r="M880" s="201"/>
      <c r="N880" s="202"/>
      <c r="O880" s="202"/>
      <c r="P880" s="203">
        <f>SUM(P881:P889)</f>
        <v>0</v>
      </c>
      <c r="Q880" s="202"/>
      <c r="R880" s="203">
        <f>SUM(R881:R889)</f>
        <v>4.5100000000000001E-3</v>
      </c>
      <c r="S880" s="202"/>
      <c r="T880" s="204">
        <f>SUM(T881:T889)</f>
        <v>0</v>
      </c>
      <c r="AR880" s="205" t="s">
        <v>88</v>
      </c>
      <c r="AT880" s="206" t="s">
        <v>74</v>
      </c>
      <c r="AU880" s="206" t="s">
        <v>82</v>
      </c>
      <c r="AY880" s="205" t="s">
        <v>159</v>
      </c>
      <c r="BK880" s="207">
        <f>SUM(BK881:BK889)</f>
        <v>0</v>
      </c>
    </row>
    <row r="881" spans="1:65" s="2" customFormat="1" ht="24.2" customHeight="1">
      <c r="A881" s="35"/>
      <c r="B881" s="36"/>
      <c r="C881" s="210" t="s">
        <v>1128</v>
      </c>
      <c r="D881" s="210" t="s">
        <v>163</v>
      </c>
      <c r="E881" s="211" t="s">
        <v>1129</v>
      </c>
      <c r="F881" s="212" t="s">
        <v>1130</v>
      </c>
      <c r="G881" s="213" t="s">
        <v>166</v>
      </c>
      <c r="H881" s="214">
        <v>10.25</v>
      </c>
      <c r="I881" s="215"/>
      <c r="J881" s="216">
        <f>ROUND(I881*H881,2)</f>
        <v>0</v>
      </c>
      <c r="K881" s="217"/>
      <c r="L881" s="38"/>
      <c r="M881" s="218" t="s">
        <v>1</v>
      </c>
      <c r="N881" s="219" t="s">
        <v>41</v>
      </c>
      <c r="O881" s="72"/>
      <c r="P881" s="220">
        <f>O881*H881</f>
        <v>0</v>
      </c>
      <c r="Q881" s="220">
        <v>2.0000000000000002E-5</v>
      </c>
      <c r="R881" s="220">
        <f>Q881*H881</f>
        <v>2.0500000000000002E-4</v>
      </c>
      <c r="S881" s="220">
        <v>0</v>
      </c>
      <c r="T881" s="221">
        <f>S881*H881</f>
        <v>0</v>
      </c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R881" s="222" t="s">
        <v>315</v>
      </c>
      <c r="AT881" s="222" t="s">
        <v>163</v>
      </c>
      <c r="AU881" s="222" t="s">
        <v>88</v>
      </c>
      <c r="AY881" s="17" t="s">
        <v>159</v>
      </c>
      <c r="BE881" s="118">
        <f>IF(N881="základní",J881,0)</f>
        <v>0</v>
      </c>
      <c r="BF881" s="118">
        <f>IF(N881="snížená",J881,0)</f>
        <v>0</v>
      </c>
      <c r="BG881" s="118">
        <f>IF(N881="zákl. přenesená",J881,0)</f>
        <v>0</v>
      </c>
      <c r="BH881" s="118">
        <f>IF(N881="sníž. přenesená",J881,0)</f>
        <v>0</v>
      </c>
      <c r="BI881" s="118">
        <f>IF(N881="nulová",J881,0)</f>
        <v>0</v>
      </c>
      <c r="BJ881" s="17" t="s">
        <v>88</v>
      </c>
      <c r="BK881" s="118">
        <f>ROUND(I881*H881,2)</f>
        <v>0</v>
      </c>
      <c r="BL881" s="17" t="s">
        <v>315</v>
      </c>
      <c r="BM881" s="222" t="s">
        <v>1131</v>
      </c>
    </row>
    <row r="882" spans="1:65" s="13" customFormat="1" ht="22.5">
      <c r="B882" s="223"/>
      <c r="C882" s="224"/>
      <c r="D882" s="225" t="s">
        <v>169</v>
      </c>
      <c r="E882" s="226" t="s">
        <v>1</v>
      </c>
      <c r="F882" s="227" t="s">
        <v>1132</v>
      </c>
      <c r="G882" s="224"/>
      <c r="H882" s="226" t="s">
        <v>1</v>
      </c>
      <c r="I882" s="228"/>
      <c r="J882" s="224"/>
      <c r="K882" s="224"/>
      <c r="L882" s="229"/>
      <c r="M882" s="230"/>
      <c r="N882" s="231"/>
      <c r="O882" s="231"/>
      <c r="P882" s="231"/>
      <c r="Q882" s="231"/>
      <c r="R882" s="231"/>
      <c r="S882" s="231"/>
      <c r="T882" s="232"/>
      <c r="AT882" s="233" t="s">
        <v>169</v>
      </c>
      <c r="AU882" s="233" t="s">
        <v>88</v>
      </c>
      <c r="AV882" s="13" t="s">
        <v>82</v>
      </c>
      <c r="AW882" s="13" t="s">
        <v>30</v>
      </c>
      <c r="AX882" s="13" t="s">
        <v>75</v>
      </c>
      <c r="AY882" s="233" t="s">
        <v>159</v>
      </c>
    </row>
    <row r="883" spans="1:65" s="14" customFormat="1" ht="11.25">
      <c r="B883" s="234"/>
      <c r="C883" s="235"/>
      <c r="D883" s="225" t="s">
        <v>169</v>
      </c>
      <c r="E883" s="236" t="s">
        <v>1</v>
      </c>
      <c r="F883" s="237" t="s">
        <v>1133</v>
      </c>
      <c r="G883" s="235"/>
      <c r="H883" s="238">
        <v>10.25</v>
      </c>
      <c r="I883" s="239"/>
      <c r="J883" s="235"/>
      <c r="K883" s="235"/>
      <c r="L883" s="240"/>
      <c r="M883" s="241"/>
      <c r="N883" s="242"/>
      <c r="O883" s="242"/>
      <c r="P883" s="242"/>
      <c r="Q883" s="242"/>
      <c r="R883" s="242"/>
      <c r="S883" s="242"/>
      <c r="T883" s="243"/>
      <c r="AT883" s="244" t="s">
        <v>169</v>
      </c>
      <c r="AU883" s="244" t="s">
        <v>88</v>
      </c>
      <c r="AV883" s="14" t="s">
        <v>88</v>
      </c>
      <c r="AW883" s="14" t="s">
        <v>30</v>
      </c>
      <c r="AX883" s="14" t="s">
        <v>82</v>
      </c>
      <c r="AY883" s="244" t="s">
        <v>159</v>
      </c>
    </row>
    <row r="884" spans="1:65" s="2" customFormat="1" ht="24.2" customHeight="1">
      <c r="A884" s="35"/>
      <c r="B884" s="36"/>
      <c r="C884" s="210" t="s">
        <v>1134</v>
      </c>
      <c r="D884" s="210" t="s">
        <v>163</v>
      </c>
      <c r="E884" s="211" t="s">
        <v>1135</v>
      </c>
      <c r="F884" s="212" t="s">
        <v>1136</v>
      </c>
      <c r="G884" s="213" t="s">
        <v>166</v>
      </c>
      <c r="H884" s="214">
        <v>10.25</v>
      </c>
      <c r="I884" s="215"/>
      <c r="J884" s="216">
        <f>ROUND(I884*H884,2)</f>
        <v>0</v>
      </c>
      <c r="K884" s="217"/>
      <c r="L884" s="38"/>
      <c r="M884" s="218" t="s">
        <v>1</v>
      </c>
      <c r="N884" s="219" t="s">
        <v>41</v>
      </c>
      <c r="O884" s="72"/>
      <c r="P884" s="220">
        <f>O884*H884</f>
        <v>0</v>
      </c>
      <c r="Q884" s="220">
        <v>1.2999999999999999E-4</v>
      </c>
      <c r="R884" s="220">
        <f>Q884*H884</f>
        <v>1.3324999999999999E-3</v>
      </c>
      <c r="S884" s="220">
        <v>0</v>
      </c>
      <c r="T884" s="221">
        <f>S884*H884</f>
        <v>0</v>
      </c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R884" s="222" t="s">
        <v>315</v>
      </c>
      <c r="AT884" s="222" t="s">
        <v>163</v>
      </c>
      <c r="AU884" s="222" t="s">
        <v>88</v>
      </c>
      <c r="AY884" s="17" t="s">
        <v>159</v>
      </c>
      <c r="BE884" s="118">
        <f>IF(N884="základní",J884,0)</f>
        <v>0</v>
      </c>
      <c r="BF884" s="118">
        <f>IF(N884="snížená",J884,0)</f>
        <v>0</v>
      </c>
      <c r="BG884" s="118">
        <f>IF(N884="zákl. přenesená",J884,0)</f>
        <v>0</v>
      </c>
      <c r="BH884" s="118">
        <f>IF(N884="sníž. přenesená",J884,0)</f>
        <v>0</v>
      </c>
      <c r="BI884" s="118">
        <f>IF(N884="nulová",J884,0)</f>
        <v>0</v>
      </c>
      <c r="BJ884" s="17" t="s">
        <v>88</v>
      </c>
      <c r="BK884" s="118">
        <f>ROUND(I884*H884,2)</f>
        <v>0</v>
      </c>
      <c r="BL884" s="17" t="s">
        <v>315</v>
      </c>
      <c r="BM884" s="222" t="s">
        <v>1137</v>
      </c>
    </row>
    <row r="885" spans="1:65" s="13" customFormat="1" ht="22.5">
      <c r="B885" s="223"/>
      <c r="C885" s="224"/>
      <c r="D885" s="225" t="s">
        <v>169</v>
      </c>
      <c r="E885" s="226" t="s">
        <v>1</v>
      </c>
      <c r="F885" s="227" t="s">
        <v>1132</v>
      </c>
      <c r="G885" s="224"/>
      <c r="H885" s="226" t="s">
        <v>1</v>
      </c>
      <c r="I885" s="228"/>
      <c r="J885" s="224"/>
      <c r="K885" s="224"/>
      <c r="L885" s="229"/>
      <c r="M885" s="230"/>
      <c r="N885" s="231"/>
      <c r="O885" s="231"/>
      <c r="P885" s="231"/>
      <c r="Q885" s="231"/>
      <c r="R885" s="231"/>
      <c r="S885" s="231"/>
      <c r="T885" s="232"/>
      <c r="AT885" s="233" t="s">
        <v>169</v>
      </c>
      <c r="AU885" s="233" t="s">
        <v>88</v>
      </c>
      <c r="AV885" s="13" t="s">
        <v>82</v>
      </c>
      <c r="AW885" s="13" t="s">
        <v>30</v>
      </c>
      <c r="AX885" s="13" t="s">
        <v>75</v>
      </c>
      <c r="AY885" s="233" t="s">
        <v>159</v>
      </c>
    </row>
    <row r="886" spans="1:65" s="14" customFormat="1" ht="11.25">
      <c r="B886" s="234"/>
      <c r="C886" s="235"/>
      <c r="D886" s="225" t="s">
        <v>169</v>
      </c>
      <c r="E886" s="236" t="s">
        <v>1</v>
      </c>
      <c r="F886" s="237" t="s">
        <v>1133</v>
      </c>
      <c r="G886" s="235"/>
      <c r="H886" s="238">
        <v>10.25</v>
      </c>
      <c r="I886" s="239"/>
      <c r="J886" s="235"/>
      <c r="K886" s="235"/>
      <c r="L886" s="240"/>
      <c r="M886" s="241"/>
      <c r="N886" s="242"/>
      <c r="O886" s="242"/>
      <c r="P886" s="242"/>
      <c r="Q886" s="242"/>
      <c r="R886" s="242"/>
      <c r="S886" s="242"/>
      <c r="T886" s="243"/>
      <c r="AT886" s="244" t="s">
        <v>169</v>
      </c>
      <c r="AU886" s="244" t="s">
        <v>88</v>
      </c>
      <c r="AV886" s="14" t="s">
        <v>88</v>
      </c>
      <c r="AW886" s="14" t="s">
        <v>30</v>
      </c>
      <c r="AX886" s="14" t="s">
        <v>82</v>
      </c>
      <c r="AY886" s="244" t="s">
        <v>159</v>
      </c>
    </row>
    <row r="887" spans="1:65" s="2" customFormat="1" ht="24.2" customHeight="1">
      <c r="A887" s="35"/>
      <c r="B887" s="36"/>
      <c r="C887" s="210" t="s">
        <v>1138</v>
      </c>
      <c r="D887" s="210" t="s">
        <v>163</v>
      </c>
      <c r="E887" s="211" t="s">
        <v>1139</v>
      </c>
      <c r="F887" s="212" t="s">
        <v>1140</v>
      </c>
      <c r="G887" s="213" t="s">
        <v>166</v>
      </c>
      <c r="H887" s="214">
        <v>10.25</v>
      </c>
      <c r="I887" s="215"/>
      <c r="J887" s="216">
        <f>ROUND(I887*H887,2)</f>
        <v>0</v>
      </c>
      <c r="K887" s="217"/>
      <c r="L887" s="38"/>
      <c r="M887" s="218" t="s">
        <v>1</v>
      </c>
      <c r="N887" s="219" t="s">
        <v>41</v>
      </c>
      <c r="O887" s="72"/>
      <c r="P887" s="220">
        <f>O887*H887</f>
        <v>0</v>
      </c>
      <c r="Q887" s="220">
        <v>2.9E-4</v>
      </c>
      <c r="R887" s="220">
        <f>Q887*H887</f>
        <v>2.9724999999999999E-3</v>
      </c>
      <c r="S887" s="220">
        <v>0</v>
      </c>
      <c r="T887" s="221">
        <f>S887*H887</f>
        <v>0</v>
      </c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R887" s="222" t="s">
        <v>315</v>
      </c>
      <c r="AT887" s="222" t="s">
        <v>163</v>
      </c>
      <c r="AU887" s="222" t="s">
        <v>88</v>
      </c>
      <c r="AY887" s="17" t="s">
        <v>159</v>
      </c>
      <c r="BE887" s="118">
        <f>IF(N887="základní",J887,0)</f>
        <v>0</v>
      </c>
      <c r="BF887" s="118">
        <f>IF(N887="snížená",J887,0)</f>
        <v>0</v>
      </c>
      <c r="BG887" s="118">
        <f>IF(N887="zákl. přenesená",J887,0)</f>
        <v>0</v>
      </c>
      <c r="BH887" s="118">
        <f>IF(N887="sníž. přenesená",J887,0)</f>
        <v>0</v>
      </c>
      <c r="BI887" s="118">
        <f>IF(N887="nulová",J887,0)</f>
        <v>0</v>
      </c>
      <c r="BJ887" s="17" t="s">
        <v>88</v>
      </c>
      <c r="BK887" s="118">
        <f>ROUND(I887*H887,2)</f>
        <v>0</v>
      </c>
      <c r="BL887" s="17" t="s">
        <v>315</v>
      </c>
      <c r="BM887" s="222" t="s">
        <v>1141</v>
      </c>
    </row>
    <row r="888" spans="1:65" s="13" customFormat="1" ht="22.5">
      <c r="B888" s="223"/>
      <c r="C888" s="224"/>
      <c r="D888" s="225" t="s">
        <v>169</v>
      </c>
      <c r="E888" s="226" t="s">
        <v>1</v>
      </c>
      <c r="F888" s="227" t="s">
        <v>1132</v>
      </c>
      <c r="G888" s="224"/>
      <c r="H888" s="226" t="s">
        <v>1</v>
      </c>
      <c r="I888" s="228"/>
      <c r="J888" s="224"/>
      <c r="K888" s="224"/>
      <c r="L888" s="229"/>
      <c r="M888" s="230"/>
      <c r="N888" s="231"/>
      <c r="O888" s="231"/>
      <c r="P888" s="231"/>
      <c r="Q888" s="231"/>
      <c r="R888" s="231"/>
      <c r="S888" s="231"/>
      <c r="T888" s="232"/>
      <c r="AT888" s="233" t="s">
        <v>169</v>
      </c>
      <c r="AU888" s="233" t="s">
        <v>88</v>
      </c>
      <c r="AV888" s="13" t="s">
        <v>82</v>
      </c>
      <c r="AW888" s="13" t="s">
        <v>30</v>
      </c>
      <c r="AX888" s="13" t="s">
        <v>75</v>
      </c>
      <c r="AY888" s="233" t="s">
        <v>159</v>
      </c>
    </row>
    <row r="889" spans="1:65" s="14" customFormat="1" ht="11.25">
      <c r="B889" s="234"/>
      <c r="C889" s="235"/>
      <c r="D889" s="225" t="s">
        <v>169</v>
      </c>
      <c r="E889" s="236" t="s">
        <v>1</v>
      </c>
      <c r="F889" s="237" t="s">
        <v>1133</v>
      </c>
      <c r="G889" s="235"/>
      <c r="H889" s="238">
        <v>10.25</v>
      </c>
      <c r="I889" s="239"/>
      <c r="J889" s="235"/>
      <c r="K889" s="235"/>
      <c r="L889" s="240"/>
      <c r="M889" s="241"/>
      <c r="N889" s="242"/>
      <c r="O889" s="242"/>
      <c r="P889" s="242"/>
      <c r="Q889" s="242"/>
      <c r="R889" s="242"/>
      <c r="S889" s="242"/>
      <c r="T889" s="243"/>
      <c r="AT889" s="244" t="s">
        <v>169</v>
      </c>
      <c r="AU889" s="244" t="s">
        <v>88</v>
      </c>
      <c r="AV889" s="14" t="s">
        <v>88</v>
      </c>
      <c r="AW889" s="14" t="s">
        <v>30</v>
      </c>
      <c r="AX889" s="14" t="s">
        <v>82</v>
      </c>
      <c r="AY889" s="244" t="s">
        <v>159</v>
      </c>
    </row>
    <row r="890" spans="1:65" s="12" customFormat="1" ht="22.9" customHeight="1">
      <c r="B890" s="194"/>
      <c r="C890" s="195"/>
      <c r="D890" s="196" t="s">
        <v>74</v>
      </c>
      <c r="E890" s="208" t="s">
        <v>1142</v>
      </c>
      <c r="F890" s="208" t="s">
        <v>1143</v>
      </c>
      <c r="G890" s="195"/>
      <c r="H890" s="195"/>
      <c r="I890" s="198"/>
      <c r="J890" s="209">
        <f>BK890</f>
        <v>0</v>
      </c>
      <c r="K890" s="195"/>
      <c r="L890" s="200"/>
      <c r="M890" s="201"/>
      <c r="N890" s="202"/>
      <c r="O890" s="202"/>
      <c r="P890" s="203">
        <f>SUM(P891:P1054)</f>
        <v>0</v>
      </c>
      <c r="Q890" s="202"/>
      <c r="R890" s="203">
        <f>SUM(R891:R1054)</f>
        <v>0.19798446</v>
      </c>
      <c r="S890" s="202"/>
      <c r="T890" s="204">
        <f>SUM(T891:T1054)</f>
        <v>0</v>
      </c>
      <c r="AR890" s="205" t="s">
        <v>88</v>
      </c>
      <c r="AT890" s="206" t="s">
        <v>74</v>
      </c>
      <c r="AU890" s="206" t="s">
        <v>82</v>
      </c>
      <c r="AY890" s="205" t="s">
        <v>159</v>
      </c>
      <c r="BK890" s="207">
        <f>SUM(BK891:BK1054)</f>
        <v>0</v>
      </c>
    </row>
    <row r="891" spans="1:65" s="2" customFormat="1" ht="24.2" customHeight="1">
      <c r="A891" s="35"/>
      <c r="B891" s="36"/>
      <c r="C891" s="210" t="s">
        <v>1144</v>
      </c>
      <c r="D891" s="210" t="s">
        <v>163</v>
      </c>
      <c r="E891" s="211" t="s">
        <v>1145</v>
      </c>
      <c r="F891" s="212" t="s">
        <v>1146</v>
      </c>
      <c r="G891" s="213" t="s">
        <v>166</v>
      </c>
      <c r="H891" s="214">
        <v>430.40100000000001</v>
      </c>
      <c r="I891" s="215"/>
      <c r="J891" s="216">
        <f>ROUND(I891*H891,2)</f>
        <v>0</v>
      </c>
      <c r="K891" s="217"/>
      <c r="L891" s="38"/>
      <c r="M891" s="218" t="s">
        <v>1</v>
      </c>
      <c r="N891" s="219" t="s">
        <v>41</v>
      </c>
      <c r="O891" s="72"/>
      <c r="P891" s="220">
        <f>O891*H891</f>
        <v>0</v>
      </c>
      <c r="Q891" s="220">
        <v>0</v>
      </c>
      <c r="R891" s="220">
        <f>Q891*H891</f>
        <v>0</v>
      </c>
      <c r="S891" s="220">
        <v>0</v>
      </c>
      <c r="T891" s="221">
        <f>S891*H891</f>
        <v>0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222" t="s">
        <v>315</v>
      </c>
      <c r="AT891" s="222" t="s">
        <v>163</v>
      </c>
      <c r="AU891" s="222" t="s">
        <v>88</v>
      </c>
      <c r="AY891" s="17" t="s">
        <v>159</v>
      </c>
      <c r="BE891" s="118">
        <f>IF(N891="základní",J891,0)</f>
        <v>0</v>
      </c>
      <c r="BF891" s="118">
        <f>IF(N891="snížená",J891,0)</f>
        <v>0</v>
      </c>
      <c r="BG891" s="118">
        <f>IF(N891="zákl. přenesená",J891,0)</f>
        <v>0</v>
      </c>
      <c r="BH891" s="118">
        <f>IF(N891="sníž. přenesená",J891,0)</f>
        <v>0</v>
      </c>
      <c r="BI891" s="118">
        <f>IF(N891="nulová",J891,0)</f>
        <v>0</v>
      </c>
      <c r="BJ891" s="17" t="s">
        <v>88</v>
      </c>
      <c r="BK891" s="118">
        <f>ROUND(I891*H891,2)</f>
        <v>0</v>
      </c>
      <c r="BL891" s="17" t="s">
        <v>315</v>
      </c>
      <c r="BM891" s="222" t="s">
        <v>1147</v>
      </c>
    </row>
    <row r="892" spans="1:65" s="13" customFormat="1" ht="11.25">
      <c r="B892" s="223"/>
      <c r="C892" s="224"/>
      <c r="D892" s="225" t="s">
        <v>169</v>
      </c>
      <c r="E892" s="226" t="s">
        <v>1</v>
      </c>
      <c r="F892" s="227" t="s">
        <v>1148</v>
      </c>
      <c r="G892" s="224"/>
      <c r="H892" s="226" t="s">
        <v>1</v>
      </c>
      <c r="I892" s="228"/>
      <c r="J892" s="224"/>
      <c r="K892" s="224"/>
      <c r="L892" s="229"/>
      <c r="M892" s="230"/>
      <c r="N892" s="231"/>
      <c r="O892" s="231"/>
      <c r="P892" s="231"/>
      <c r="Q892" s="231"/>
      <c r="R892" s="231"/>
      <c r="S892" s="231"/>
      <c r="T892" s="232"/>
      <c r="AT892" s="233" t="s">
        <v>169</v>
      </c>
      <c r="AU892" s="233" t="s">
        <v>88</v>
      </c>
      <c r="AV892" s="13" t="s">
        <v>82</v>
      </c>
      <c r="AW892" s="13" t="s">
        <v>30</v>
      </c>
      <c r="AX892" s="13" t="s">
        <v>75</v>
      </c>
      <c r="AY892" s="233" t="s">
        <v>159</v>
      </c>
    </row>
    <row r="893" spans="1:65" s="13" customFormat="1" ht="11.25">
      <c r="B893" s="223"/>
      <c r="C893" s="224"/>
      <c r="D893" s="225" t="s">
        <v>169</v>
      </c>
      <c r="E893" s="226" t="s">
        <v>1</v>
      </c>
      <c r="F893" s="227" t="s">
        <v>177</v>
      </c>
      <c r="G893" s="224"/>
      <c r="H893" s="226" t="s">
        <v>1</v>
      </c>
      <c r="I893" s="228"/>
      <c r="J893" s="224"/>
      <c r="K893" s="224"/>
      <c r="L893" s="229"/>
      <c r="M893" s="230"/>
      <c r="N893" s="231"/>
      <c r="O893" s="231"/>
      <c r="P893" s="231"/>
      <c r="Q893" s="231"/>
      <c r="R893" s="231"/>
      <c r="S893" s="231"/>
      <c r="T893" s="232"/>
      <c r="AT893" s="233" t="s">
        <v>169</v>
      </c>
      <c r="AU893" s="233" t="s">
        <v>88</v>
      </c>
      <c r="AV893" s="13" t="s">
        <v>82</v>
      </c>
      <c r="AW893" s="13" t="s">
        <v>30</v>
      </c>
      <c r="AX893" s="13" t="s">
        <v>75</v>
      </c>
      <c r="AY893" s="233" t="s">
        <v>159</v>
      </c>
    </row>
    <row r="894" spans="1:65" s="14" customFormat="1" ht="11.25">
      <c r="B894" s="234"/>
      <c r="C894" s="235"/>
      <c r="D894" s="225" t="s">
        <v>169</v>
      </c>
      <c r="E894" s="236" t="s">
        <v>1</v>
      </c>
      <c r="F894" s="237" t="s">
        <v>178</v>
      </c>
      <c r="G894" s="235"/>
      <c r="H894" s="238">
        <v>11.75</v>
      </c>
      <c r="I894" s="239"/>
      <c r="J894" s="235"/>
      <c r="K894" s="235"/>
      <c r="L894" s="240"/>
      <c r="M894" s="241"/>
      <c r="N894" s="242"/>
      <c r="O894" s="242"/>
      <c r="P894" s="242"/>
      <c r="Q894" s="242"/>
      <c r="R894" s="242"/>
      <c r="S894" s="242"/>
      <c r="T894" s="243"/>
      <c r="AT894" s="244" t="s">
        <v>169</v>
      </c>
      <c r="AU894" s="244" t="s">
        <v>88</v>
      </c>
      <c r="AV894" s="14" t="s">
        <v>88</v>
      </c>
      <c r="AW894" s="14" t="s">
        <v>30</v>
      </c>
      <c r="AX894" s="14" t="s">
        <v>75</v>
      </c>
      <c r="AY894" s="244" t="s">
        <v>159</v>
      </c>
    </row>
    <row r="895" spans="1:65" s="13" customFormat="1" ht="11.25">
      <c r="B895" s="223"/>
      <c r="C895" s="224"/>
      <c r="D895" s="225" t="s">
        <v>169</v>
      </c>
      <c r="E895" s="226" t="s">
        <v>1</v>
      </c>
      <c r="F895" s="227" t="s">
        <v>228</v>
      </c>
      <c r="G895" s="224"/>
      <c r="H895" s="226" t="s">
        <v>1</v>
      </c>
      <c r="I895" s="228"/>
      <c r="J895" s="224"/>
      <c r="K895" s="224"/>
      <c r="L895" s="229"/>
      <c r="M895" s="230"/>
      <c r="N895" s="231"/>
      <c r="O895" s="231"/>
      <c r="P895" s="231"/>
      <c r="Q895" s="231"/>
      <c r="R895" s="231"/>
      <c r="S895" s="231"/>
      <c r="T895" s="232"/>
      <c r="AT895" s="233" t="s">
        <v>169</v>
      </c>
      <c r="AU895" s="233" t="s">
        <v>88</v>
      </c>
      <c r="AV895" s="13" t="s">
        <v>82</v>
      </c>
      <c r="AW895" s="13" t="s">
        <v>30</v>
      </c>
      <c r="AX895" s="13" t="s">
        <v>75</v>
      </c>
      <c r="AY895" s="233" t="s">
        <v>159</v>
      </c>
    </row>
    <row r="896" spans="1:65" s="14" customFormat="1" ht="11.25">
      <c r="B896" s="234"/>
      <c r="C896" s="235"/>
      <c r="D896" s="225" t="s">
        <v>169</v>
      </c>
      <c r="E896" s="236" t="s">
        <v>1</v>
      </c>
      <c r="F896" s="237" t="s">
        <v>239</v>
      </c>
      <c r="G896" s="235"/>
      <c r="H896" s="238">
        <v>4.1109999999999998</v>
      </c>
      <c r="I896" s="239"/>
      <c r="J896" s="235"/>
      <c r="K896" s="235"/>
      <c r="L896" s="240"/>
      <c r="M896" s="241"/>
      <c r="N896" s="242"/>
      <c r="O896" s="242"/>
      <c r="P896" s="242"/>
      <c r="Q896" s="242"/>
      <c r="R896" s="242"/>
      <c r="S896" s="242"/>
      <c r="T896" s="243"/>
      <c r="AT896" s="244" t="s">
        <v>169</v>
      </c>
      <c r="AU896" s="244" t="s">
        <v>88</v>
      </c>
      <c r="AV896" s="14" t="s">
        <v>88</v>
      </c>
      <c r="AW896" s="14" t="s">
        <v>30</v>
      </c>
      <c r="AX896" s="14" t="s">
        <v>75</v>
      </c>
      <c r="AY896" s="244" t="s">
        <v>159</v>
      </c>
    </row>
    <row r="897" spans="2:51" s="13" customFormat="1" ht="11.25">
      <c r="B897" s="223"/>
      <c r="C897" s="224"/>
      <c r="D897" s="225" t="s">
        <v>169</v>
      </c>
      <c r="E897" s="226" t="s">
        <v>1</v>
      </c>
      <c r="F897" s="227" t="s">
        <v>240</v>
      </c>
      <c r="G897" s="224"/>
      <c r="H897" s="226" t="s">
        <v>1</v>
      </c>
      <c r="I897" s="228"/>
      <c r="J897" s="224"/>
      <c r="K897" s="224"/>
      <c r="L897" s="229"/>
      <c r="M897" s="230"/>
      <c r="N897" s="231"/>
      <c r="O897" s="231"/>
      <c r="P897" s="231"/>
      <c r="Q897" s="231"/>
      <c r="R897" s="231"/>
      <c r="S897" s="231"/>
      <c r="T897" s="232"/>
      <c r="AT897" s="233" t="s">
        <v>169</v>
      </c>
      <c r="AU897" s="233" t="s">
        <v>88</v>
      </c>
      <c r="AV897" s="13" t="s">
        <v>82</v>
      </c>
      <c r="AW897" s="13" t="s">
        <v>30</v>
      </c>
      <c r="AX897" s="13" t="s">
        <v>75</v>
      </c>
      <c r="AY897" s="233" t="s">
        <v>159</v>
      </c>
    </row>
    <row r="898" spans="2:51" s="14" customFormat="1" ht="11.25">
      <c r="B898" s="234"/>
      <c r="C898" s="235"/>
      <c r="D898" s="225" t="s">
        <v>169</v>
      </c>
      <c r="E898" s="236" t="s">
        <v>1</v>
      </c>
      <c r="F898" s="237" t="s">
        <v>241</v>
      </c>
      <c r="G898" s="235"/>
      <c r="H898" s="238">
        <v>2.0590000000000002</v>
      </c>
      <c r="I898" s="239"/>
      <c r="J898" s="235"/>
      <c r="K898" s="235"/>
      <c r="L898" s="240"/>
      <c r="M898" s="241"/>
      <c r="N898" s="242"/>
      <c r="O898" s="242"/>
      <c r="P898" s="242"/>
      <c r="Q898" s="242"/>
      <c r="R898" s="242"/>
      <c r="S898" s="242"/>
      <c r="T898" s="243"/>
      <c r="AT898" s="244" t="s">
        <v>169</v>
      </c>
      <c r="AU898" s="244" t="s">
        <v>88</v>
      </c>
      <c r="AV898" s="14" t="s">
        <v>88</v>
      </c>
      <c r="AW898" s="14" t="s">
        <v>30</v>
      </c>
      <c r="AX898" s="14" t="s">
        <v>75</v>
      </c>
      <c r="AY898" s="244" t="s">
        <v>159</v>
      </c>
    </row>
    <row r="899" spans="2:51" s="13" customFormat="1" ht="11.25">
      <c r="B899" s="223"/>
      <c r="C899" s="224"/>
      <c r="D899" s="225" t="s">
        <v>169</v>
      </c>
      <c r="E899" s="226" t="s">
        <v>1</v>
      </c>
      <c r="F899" s="227" t="s">
        <v>206</v>
      </c>
      <c r="G899" s="224"/>
      <c r="H899" s="226" t="s">
        <v>1</v>
      </c>
      <c r="I899" s="228"/>
      <c r="J899" s="224"/>
      <c r="K899" s="224"/>
      <c r="L899" s="229"/>
      <c r="M899" s="230"/>
      <c r="N899" s="231"/>
      <c r="O899" s="231"/>
      <c r="P899" s="231"/>
      <c r="Q899" s="231"/>
      <c r="R899" s="231"/>
      <c r="S899" s="231"/>
      <c r="T899" s="232"/>
      <c r="AT899" s="233" t="s">
        <v>169</v>
      </c>
      <c r="AU899" s="233" t="s">
        <v>88</v>
      </c>
      <c r="AV899" s="13" t="s">
        <v>82</v>
      </c>
      <c r="AW899" s="13" t="s">
        <v>30</v>
      </c>
      <c r="AX899" s="13" t="s">
        <v>75</v>
      </c>
      <c r="AY899" s="233" t="s">
        <v>159</v>
      </c>
    </row>
    <row r="900" spans="2:51" s="14" customFormat="1" ht="22.5">
      <c r="B900" s="234"/>
      <c r="C900" s="235"/>
      <c r="D900" s="225" t="s">
        <v>169</v>
      </c>
      <c r="E900" s="236" t="s">
        <v>1</v>
      </c>
      <c r="F900" s="237" t="s">
        <v>242</v>
      </c>
      <c r="G900" s="235"/>
      <c r="H900" s="238">
        <v>21.007999999999999</v>
      </c>
      <c r="I900" s="239"/>
      <c r="J900" s="235"/>
      <c r="K900" s="235"/>
      <c r="L900" s="240"/>
      <c r="M900" s="241"/>
      <c r="N900" s="242"/>
      <c r="O900" s="242"/>
      <c r="P900" s="242"/>
      <c r="Q900" s="242"/>
      <c r="R900" s="242"/>
      <c r="S900" s="242"/>
      <c r="T900" s="243"/>
      <c r="AT900" s="244" t="s">
        <v>169</v>
      </c>
      <c r="AU900" s="244" t="s">
        <v>88</v>
      </c>
      <c r="AV900" s="14" t="s">
        <v>88</v>
      </c>
      <c r="AW900" s="14" t="s">
        <v>30</v>
      </c>
      <c r="AX900" s="14" t="s">
        <v>75</v>
      </c>
      <c r="AY900" s="244" t="s">
        <v>159</v>
      </c>
    </row>
    <row r="901" spans="2:51" s="13" customFormat="1" ht="11.25">
      <c r="B901" s="223"/>
      <c r="C901" s="224"/>
      <c r="D901" s="225" t="s">
        <v>169</v>
      </c>
      <c r="E901" s="226" t="s">
        <v>1</v>
      </c>
      <c r="F901" s="227" t="s">
        <v>243</v>
      </c>
      <c r="G901" s="224"/>
      <c r="H901" s="226" t="s">
        <v>1</v>
      </c>
      <c r="I901" s="228"/>
      <c r="J901" s="224"/>
      <c r="K901" s="224"/>
      <c r="L901" s="229"/>
      <c r="M901" s="230"/>
      <c r="N901" s="231"/>
      <c r="O901" s="231"/>
      <c r="P901" s="231"/>
      <c r="Q901" s="231"/>
      <c r="R901" s="231"/>
      <c r="S901" s="231"/>
      <c r="T901" s="232"/>
      <c r="AT901" s="233" t="s">
        <v>169</v>
      </c>
      <c r="AU901" s="233" t="s">
        <v>88</v>
      </c>
      <c r="AV901" s="13" t="s">
        <v>82</v>
      </c>
      <c r="AW901" s="13" t="s">
        <v>30</v>
      </c>
      <c r="AX901" s="13" t="s">
        <v>75</v>
      </c>
      <c r="AY901" s="233" t="s">
        <v>159</v>
      </c>
    </row>
    <row r="902" spans="2:51" s="14" customFormat="1" ht="11.25">
      <c r="B902" s="234"/>
      <c r="C902" s="235"/>
      <c r="D902" s="225" t="s">
        <v>169</v>
      </c>
      <c r="E902" s="236" t="s">
        <v>1</v>
      </c>
      <c r="F902" s="237" t="s">
        <v>244</v>
      </c>
      <c r="G902" s="235"/>
      <c r="H902" s="238">
        <v>6.2629999999999999</v>
      </c>
      <c r="I902" s="239"/>
      <c r="J902" s="235"/>
      <c r="K902" s="235"/>
      <c r="L902" s="240"/>
      <c r="M902" s="241"/>
      <c r="N902" s="242"/>
      <c r="O902" s="242"/>
      <c r="P902" s="242"/>
      <c r="Q902" s="242"/>
      <c r="R902" s="242"/>
      <c r="S902" s="242"/>
      <c r="T902" s="243"/>
      <c r="AT902" s="244" t="s">
        <v>169</v>
      </c>
      <c r="AU902" s="244" t="s">
        <v>88</v>
      </c>
      <c r="AV902" s="14" t="s">
        <v>88</v>
      </c>
      <c r="AW902" s="14" t="s">
        <v>30</v>
      </c>
      <c r="AX902" s="14" t="s">
        <v>75</v>
      </c>
      <c r="AY902" s="244" t="s">
        <v>159</v>
      </c>
    </row>
    <row r="903" spans="2:51" s="13" customFormat="1" ht="11.25">
      <c r="B903" s="223"/>
      <c r="C903" s="224"/>
      <c r="D903" s="225" t="s">
        <v>169</v>
      </c>
      <c r="E903" s="226" t="s">
        <v>1</v>
      </c>
      <c r="F903" s="227" t="s">
        <v>245</v>
      </c>
      <c r="G903" s="224"/>
      <c r="H903" s="226" t="s">
        <v>1</v>
      </c>
      <c r="I903" s="228"/>
      <c r="J903" s="224"/>
      <c r="K903" s="224"/>
      <c r="L903" s="229"/>
      <c r="M903" s="230"/>
      <c r="N903" s="231"/>
      <c r="O903" s="231"/>
      <c r="P903" s="231"/>
      <c r="Q903" s="231"/>
      <c r="R903" s="231"/>
      <c r="S903" s="231"/>
      <c r="T903" s="232"/>
      <c r="AT903" s="233" t="s">
        <v>169</v>
      </c>
      <c r="AU903" s="233" t="s">
        <v>88</v>
      </c>
      <c r="AV903" s="13" t="s">
        <v>82</v>
      </c>
      <c r="AW903" s="13" t="s">
        <v>30</v>
      </c>
      <c r="AX903" s="13" t="s">
        <v>75</v>
      </c>
      <c r="AY903" s="233" t="s">
        <v>159</v>
      </c>
    </row>
    <row r="904" spans="2:51" s="14" customFormat="1" ht="11.25">
      <c r="B904" s="234"/>
      <c r="C904" s="235"/>
      <c r="D904" s="225" t="s">
        <v>169</v>
      </c>
      <c r="E904" s="236" t="s">
        <v>1</v>
      </c>
      <c r="F904" s="237" t="s">
        <v>246</v>
      </c>
      <c r="G904" s="235"/>
      <c r="H904" s="238">
        <v>29.021000000000001</v>
      </c>
      <c r="I904" s="239"/>
      <c r="J904" s="235"/>
      <c r="K904" s="235"/>
      <c r="L904" s="240"/>
      <c r="M904" s="241"/>
      <c r="N904" s="242"/>
      <c r="O904" s="242"/>
      <c r="P904" s="242"/>
      <c r="Q904" s="242"/>
      <c r="R904" s="242"/>
      <c r="S904" s="242"/>
      <c r="T904" s="243"/>
      <c r="AT904" s="244" t="s">
        <v>169</v>
      </c>
      <c r="AU904" s="244" t="s">
        <v>88</v>
      </c>
      <c r="AV904" s="14" t="s">
        <v>88</v>
      </c>
      <c r="AW904" s="14" t="s">
        <v>30</v>
      </c>
      <c r="AX904" s="14" t="s">
        <v>75</v>
      </c>
      <c r="AY904" s="244" t="s">
        <v>159</v>
      </c>
    </row>
    <row r="905" spans="2:51" s="13" customFormat="1" ht="11.25">
      <c r="B905" s="223"/>
      <c r="C905" s="224"/>
      <c r="D905" s="225" t="s">
        <v>169</v>
      </c>
      <c r="E905" s="226" t="s">
        <v>1</v>
      </c>
      <c r="F905" s="227" t="s">
        <v>247</v>
      </c>
      <c r="G905" s="224"/>
      <c r="H905" s="226" t="s">
        <v>1</v>
      </c>
      <c r="I905" s="228"/>
      <c r="J905" s="224"/>
      <c r="K905" s="224"/>
      <c r="L905" s="229"/>
      <c r="M905" s="230"/>
      <c r="N905" s="231"/>
      <c r="O905" s="231"/>
      <c r="P905" s="231"/>
      <c r="Q905" s="231"/>
      <c r="R905" s="231"/>
      <c r="S905" s="231"/>
      <c r="T905" s="232"/>
      <c r="AT905" s="233" t="s">
        <v>169</v>
      </c>
      <c r="AU905" s="233" t="s">
        <v>88</v>
      </c>
      <c r="AV905" s="13" t="s">
        <v>82</v>
      </c>
      <c r="AW905" s="13" t="s">
        <v>30</v>
      </c>
      <c r="AX905" s="13" t="s">
        <v>75</v>
      </c>
      <c r="AY905" s="233" t="s">
        <v>159</v>
      </c>
    </row>
    <row r="906" spans="2:51" s="14" customFormat="1" ht="11.25">
      <c r="B906" s="234"/>
      <c r="C906" s="235"/>
      <c r="D906" s="225" t="s">
        <v>169</v>
      </c>
      <c r="E906" s="236" t="s">
        <v>1</v>
      </c>
      <c r="F906" s="237" t="s">
        <v>1149</v>
      </c>
      <c r="G906" s="235"/>
      <c r="H906" s="238">
        <v>19.28</v>
      </c>
      <c r="I906" s="239"/>
      <c r="J906" s="235"/>
      <c r="K906" s="235"/>
      <c r="L906" s="240"/>
      <c r="M906" s="241"/>
      <c r="N906" s="242"/>
      <c r="O906" s="242"/>
      <c r="P906" s="242"/>
      <c r="Q906" s="242"/>
      <c r="R906" s="242"/>
      <c r="S906" s="242"/>
      <c r="T906" s="243"/>
      <c r="AT906" s="244" t="s">
        <v>169</v>
      </c>
      <c r="AU906" s="244" t="s">
        <v>88</v>
      </c>
      <c r="AV906" s="14" t="s">
        <v>88</v>
      </c>
      <c r="AW906" s="14" t="s">
        <v>30</v>
      </c>
      <c r="AX906" s="14" t="s">
        <v>75</v>
      </c>
      <c r="AY906" s="244" t="s">
        <v>159</v>
      </c>
    </row>
    <row r="907" spans="2:51" s="13" customFormat="1" ht="11.25">
      <c r="B907" s="223"/>
      <c r="C907" s="224"/>
      <c r="D907" s="225" t="s">
        <v>169</v>
      </c>
      <c r="E907" s="226" t="s">
        <v>1</v>
      </c>
      <c r="F907" s="227" t="s">
        <v>249</v>
      </c>
      <c r="G907" s="224"/>
      <c r="H907" s="226" t="s">
        <v>1</v>
      </c>
      <c r="I907" s="228"/>
      <c r="J907" s="224"/>
      <c r="K907" s="224"/>
      <c r="L907" s="229"/>
      <c r="M907" s="230"/>
      <c r="N907" s="231"/>
      <c r="O907" s="231"/>
      <c r="P907" s="231"/>
      <c r="Q907" s="231"/>
      <c r="R907" s="231"/>
      <c r="S907" s="231"/>
      <c r="T907" s="232"/>
      <c r="AT907" s="233" t="s">
        <v>169</v>
      </c>
      <c r="AU907" s="233" t="s">
        <v>88</v>
      </c>
      <c r="AV907" s="13" t="s">
        <v>82</v>
      </c>
      <c r="AW907" s="13" t="s">
        <v>30</v>
      </c>
      <c r="AX907" s="13" t="s">
        <v>75</v>
      </c>
      <c r="AY907" s="233" t="s">
        <v>159</v>
      </c>
    </row>
    <row r="908" spans="2:51" s="14" customFormat="1" ht="11.25">
      <c r="B908" s="234"/>
      <c r="C908" s="235"/>
      <c r="D908" s="225" t="s">
        <v>169</v>
      </c>
      <c r="E908" s="236" t="s">
        <v>1</v>
      </c>
      <c r="F908" s="237" t="s">
        <v>250</v>
      </c>
      <c r="G908" s="235"/>
      <c r="H908" s="238">
        <v>21.597999999999999</v>
      </c>
      <c r="I908" s="239"/>
      <c r="J908" s="235"/>
      <c r="K908" s="235"/>
      <c r="L908" s="240"/>
      <c r="M908" s="241"/>
      <c r="N908" s="242"/>
      <c r="O908" s="242"/>
      <c r="P908" s="242"/>
      <c r="Q908" s="242"/>
      <c r="R908" s="242"/>
      <c r="S908" s="242"/>
      <c r="T908" s="243"/>
      <c r="AT908" s="244" t="s">
        <v>169</v>
      </c>
      <c r="AU908" s="244" t="s">
        <v>88</v>
      </c>
      <c r="AV908" s="14" t="s">
        <v>88</v>
      </c>
      <c r="AW908" s="14" t="s">
        <v>30</v>
      </c>
      <c r="AX908" s="14" t="s">
        <v>75</v>
      </c>
      <c r="AY908" s="244" t="s">
        <v>159</v>
      </c>
    </row>
    <row r="909" spans="2:51" s="13" customFormat="1" ht="11.25">
      <c r="B909" s="223"/>
      <c r="C909" s="224"/>
      <c r="D909" s="225" t="s">
        <v>169</v>
      </c>
      <c r="E909" s="226" t="s">
        <v>1</v>
      </c>
      <c r="F909" s="227" t="s">
        <v>251</v>
      </c>
      <c r="G909" s="224"/>
      <c r="H909" s="226" t="s">
        <v>1</v>
      </c>
      <c r="I909" s="228"/>
      <c r="J909" s="224"/>
      <c r="K909" s="224"/>
      <c r="L909" s="229"/>
      <c r="M909" s="230"/>
      <c r="N909" s="231"/>
      <c r="O909" s="231"/>
      <c r="P909" s="231"/>
      <c r="Q909" s="231"/>
      <c r="R909" s="231"/>
      <c r="S909" s="231"/>
      <c r="T909" s="232"/>
      <c r="AT909" s="233" t="s">
        <v>169</v>
      </c>
      <c r="AU909" s="233" t="s">
        <v>88</v>
      </c>
      <c r="AV909" s="13" t="s">
        <v>82</v>
      </c>
      <c r="AW909" s="13" t="s">
        <v>30</v>
      </c>
      <c r="AX909" s="13" t="s">
        <v>75</v>
      </c>
      <c r="AY909" s="233" t="s">
        <v>159</v>
      </c>
    </row>
    <row r="910" spans="2:51" s="14" customFormat="1" ht="11.25">
      <c r="B910" s="234"/>
      <c r="C910" s="235"/>
      <c r="D910" s="225" t="s">
        <v>169</v>
      </c>
      <c r="E910" s="236" t="s">
        <v>1</v>
      </c>
      <c r="F910" s="237" t="s">
        <v>252</v>
      </c>
      <c r="G910" s="235"/>
      <c r="H910" s="238">
        <v>18.536000000000001</v>
      </c>
      <c r="I910" s="239"/>
      <c r="J910" s="235"/>
      <c r="K910" s="235"/>
      <c r="L910" s="240"/>
      <c r="M910" s="241"/>
      <c r="N910" s="242"/>
      <c r="O910" s="242"/>
      <c r="P910" s="242"/>
      <c r="Q910" s="242"/>
      <c r="R910" s="242"/>
      <c r="S910" s="242"/>
      <c r="T910" s="243"/>
      <c r="AT910" s="244" t="s">
        <v>169</v>
      </c>
      <c r="AU910" s="244" t="s">
        <v>88</v>
      </c>
      <c r="AV910" s="14" t="s">
        <v>88</v>
      </c>
      <c r="AW910" s="14" t="s">
        <v>30</v>
      </c>
      <c r="AX910" s="14" t="s">
        <v>75</v>
      </c>
      <c r="AY910" s="244" t="s">
        <v>159</v>
      </c>
    </row>
    <row r="911" spans="2:51" s="13" customFormat="1" ht="11.25">
      <c r="B911" s="223"/>
      <c r="C911" s="224"/>
      <c r="D911" s="225" t="s">
        <v>169</v>
      </c>
      <c r="E911" s="226" t="s">
        <v>1</v>
      </c>
      <c r="F911" s="227" t="s">
        <v>1150</v>
      </c>
      <c r="G911" s="224"/>
      <c r="H911" s="226" t="s">
        <v>1</v>
      </c>
      <c r="I911" s="228"/>
      <c r="J911" s="224"/>
      <c r="K911" s="224"/>
      <c r="L911" s="229"/>
      <c r="M911" s="230"/>
      <c r="N911" s="231"/>
      <c r="O911" s="231"/>
      <c r="P911" s="231"/>
      <c r="Q911" s="231"/>
      <c r="R911" s="231"/>
      <c r="S911" s="231"/>
      <c r="T911" s="232"/>
      <c r="AT911" s="233" t="s">
        <v>169</v>
      </c>
      <c r="AU911" s="233" t="s">
        <v>88</v>
      </c>
      <c r="AV911" s="13" t="s">
        <v>82</v>
      </c>
      <c r="AW911" s="13" t="s">
        <v>30</v>
      </c>
      <c r="AX911" s="13" t="s">
        <v>75</v>
      </c>
      <c r="AY911" s="233" t="s">
        <v>159</v>
      </c>
    </row>
    <row r="912" spans="2:51" s="13" customFormat="1" ht="11.25">
      <c r="B912" s="223"/>
      <c r="C912" s="224"/>
      <c r="D912" s="225" t="s">
        <v>169</v>
      </c>
      <c r="E912" s="226" t="s">
        <v>1</v>
      </c>
      <c r="F912" s="227" t="s">
        <v>177</v>
      </c>
      <c r="G912" s="224"/>
      <c r="H912" s="226" t="s">
        <v>1</v>
      </c>
      <c r="I912" s="228"/>
      <c r="J912" s="224"/>
      <c r="K912" s="224"/>
      <c r="L912" s="229"/>
      <c r="M912" s="230"/>
      <c r="N912" s="231"/>
      <c r="O912" s="231"/>
      <c r="P912" s="231"/>
      <c r="Q912" s="231"/>
      <c r="R912" s="231"/>
      <c r="S912" s="231"/>
      <c r="T912" s="232"/>
      <c r="AT912" s="233" t="s">
        <v>169</v>
      </c>
      <c r="AU912" s="233" t="s">
        <v>88</v>
      </c>
      <c r="AV912" s="13" t="s">
        <v>82</v>
      </c>
      <c r="AW912" s="13" t="s">
        <v>30</v>
      </c>
      <c r="AX912" s="13" t="s">
        <v>75</v>
      </c>
      <c r="AY912" s="233" t="s">
        <v>159</v>
      </c>
    </row>
    <row r="913" spans="2:51" s="14" customFormat="1" ht="22.5">
      <c r="B913" s="234"/>
      <c r="C913" s="235"/>
      <c r="D913" s="225" t="s">
        <v>169</v>
      </c>
      <c r="E913" s="236" t="s">
        <v>1</v>
      </c>
      <c r="F913" s="237" t="s">
        <v>1151</v>
      </c>
      <c r="G913" s="235"/>
      <c r="H913" s="238">
        <v>42.540999999999997</v>
      </c>
      <c r="I913" s="239"/>
      <c r="J913" s="235"/>
      <c r="K913" s="235"/>
      <c r="L913" s="240"/>
      <c r="M913" s="241"/>
      <c r="N913" s="242"/>
      <c r="O913" s="242"/>
      <c r="P913" s="242"/>
      <c r="Q913" s="242"/>
      <c r="R913" s="242"/>
      <c r="S913" s="242"/>
      <c r="T913" s="243"/>
      <c r="AT913" s="244" t="s">
        <v>169</v>
      </c>
      <c r="AU913" s="244" t="s">
        <v>88</v>
      </c>
      <c r="AV913" s="14" t="s">
        <v>88</v>
      </c>
      <c r="AW913" s="14" t="s">
        <v>30</v>
      </c>
      <c r="AX913" s="14" t="s">
        <v>75</v>
      </c>
      <c r="AY913" s="244" t="s">
        <v>159</v>
      </c>
    </row>
    <row r="914" spans="2:51" s="13" customFormat="1" ht="11.25">
      <c r="B914" s="223"/>
      <c r="C914" s="224"/>
      <c r="D914" s="225" t="s">
        <v>169</v>
      </c>
      <c r="E914" s="226" t="s">
        <v>1</v>
      </c>
      <c r="F914" s="227" t="s">
        <v>228</v>
      </c>
      <c r="G914" s="224"/>
      <c r="H914" s="226" t="s">
        <v>1</v>
      </c>
      <c r="I914" s="228"/>
      <c r="J914" s="224"/>
      <c r="K914" s="224"/>
      <c r="L914" s="229"/>
      <c r="M914" s="230"/>
      <c r="N914" s="231"/>
      <c r="O914" s="231"/>
      <c r="P914" s="231"/>
      <c r="Q914" s="231"/>
      <c r="R914" s="231"/>
      <c r="S914" s="231"/>
      <c r="T914" s="232"/>
      <c r="AT914" s="233" t="s">
        <v>169</v>
      </c>
      <c r="AU914" s="233" t="s">
        <v>88</v>
      </c>
      <c r="AV914" s="13" t="s">
        <v>82</v>
      </c>
      <c r="AW914" s="13" t="s">
        <v>30</v>
      </c>
      <c r="AX914" s="13" t="s">
        <v>75</v>
      </c>
      <c r="AY914" s="233" t="s">
        <v>159</v>
      </c>
    </row>
    <row r="915" spans="2:51" s="14" customFormat="1" ht="22.5">
      <c r="B915" s="234"/>
      <c r="C915" s="235"/>
      <c r="D915" s="225" t="s">
        <v>169</v>
      </c>
      <c r="E915" s="236" t="s">
        <v>1</v>
      </c>
      <c r="F915" s="237" t="s">
        <v>1152</v>
      </c>
      <c r="G915" s="235"/>
      <c r="H915" s="238">
        <v>20.353000000000002</v>
      </c>
      <c r="I915" s="239"/>
      <c r="J915" s="235"/>
      <c r="K915" s="235"/>
      <c r="L915" s="240"/>
      <c r="M915" s="241"/>
      <c r="N915" s="242"/>
      <c r="O915" s="242"/>
      <c r="P915" s="242"/>
      <c r="Q915" s="242"/>
      <c r="R915" s="242"/>
      <c r="S915" s="242"/>
      <c r="T915" s="243"/>
      <c r="AT915" s="244" t="s">
        <v>169</v>
      </c>
      <c r="AU915" s="244" t="s">
        <v>88</v>
      </c>
      <c r="AV915" s="14" t="s">
        <v>88</v>
      </c>
      <c r="AW915" s="14" t="s">
        <v>30</v>
      </c>
      <c r="AX915" s="14" t="s">
        <v>75</v>
      </c>
      <c r="AY915" s="244" t="s">
        <v>159</v>
      </c>
    </row>
    <row r="916" spans="2:51" s="13" customFormat="1" ht="11.25">
      <c r="B916" s="223"/>
      <c r="C916" s="224"/>
      <c r="D916" s="225" t="s">
        <v>169</v>
      </c>
      <c r="E916" s="226" t="s">
        <v>1</v>
      </c>
      <c r="F916" s="227" t="s">
        <v>240</v>
      </c>
      <c r="G916" s="224"/>
      <c r="H916" s="226" t="s">
        <v>1</v>
      </c>
      <c r="I916" s="228"/>
      <c r="J916" s="224"/>
      <c r="K916" s="224"/>
      <c r="L916" s="229"/>
      <c r="M916" s="230"/>
      <c r="N916" s="231"/>
      <c r="O916" s="231"/>
      <c r="P916" s="231"/>
      <c r="Q916" s="231"/>
      <c r="R916" s="231"/>
      <c r="S916" s="231"/>
      <c r="T916" s="232"/>
      <c r="AT916" s="233" t="s">
        <v>169</v>
      </c>
      <c r="AU916" s="233" t="s">
        <v>88</v>
      </c>
      <c r="AV916" s="13" t="s">
        <v>82</v>
      </c>
      <c r="AW916" s="13" t="s">
        <v>30</v>
      </c>
      <c r="AX916" s="13" t="s">
        <v>75</v>
      </c>
      <c r="AY916" s="233" t="s">
        <v>159</v>
      </c>
    </row>
    <row r="917" spans="2:51" s="14" customFormat="1" ht="11.25">
      <c r="B917" s="234"/>
      <c r="C917" s="235"/>
      <c r="D917" s="225" t="s">
        <v>169</v>
      </c>
      <c r="E917" s="236" t="s">
        <v>1</v>
      </c>
      <c r="F917" s="237" t="s">
        <v>1153</v>
      </c>
      <c r="G917" s="235"/>
      <c r="H917" s="238">
        <v>15.85</v>
      </c>
      <c r="I917" s="239"/>
      <c r="J917" s="235"/>
      <c r="K917" s="235"/>
      <c r="L917" s="240"/>
      <c r="M917" s="241"/>
      <c r="N917" s="242"/>
      <c r="O917" s="242"/>
      <c r="P917" s="242"/>
      <c r="Q917" s="242"/>
      <c r="R917" s="242"/>
      <c r="S917" s="242"/>
      <c r="T917" s="243"/>
      <c r="AT917" s="244" t="s">
        <v>169</v>
      </c>
      <c r="AU917" s="244" t="s">
        <v>88</v>
      </c>
      <c r="AV917" s="14" t="s">
        <v>88</v>
      </c>
      <c r="AW917" s="14" t="s">
        <v>30</v>
      </c>
      <c r="AX917" s="14" t="s">
        <v>75</v>
      </c>
      <c r="AY917" s="244" t="s">
        <v>159</v>
      </c>
    </row>
    <row r="918" spans="2:51" s="13" customFormat="1" ht="11.25">
      <c r="B918" s="223"/>
      <c r="C918" s="224"/>
      <c r="D918" s="225" t="s">
        <v>169</v>
      </c>
      <c r="E918" s="226" t="s">
        <v>1</v>
      </c>
      <c r="F918" s="227" t="s">
        <v>206</v>
      </c>
      <c r="G918" s="224"/>
      <c r="H918" s="226" t="s">
        <v>1</v>
      </c>
      <c r="I918" s="228"/>
      <c r="J918" s="224"/>
      <c r="K918" s="224"/>
      <c r="L918" s="229"/>
      <c r="M918" s="230"/>
      <c r="N918" s="231"/>
      <c r="O918" s="231"/>
      <c r="P918" s="231"/>
      <c r="Q918" s="231"/>
      <c r="R918" s="231"/>
      <c r="S918" s="231"/>
      <c r="T918" s="232"/>
      <c r="AT918" s="233" t="s">
        <v>169</v>
      </c>
      <c r="AU918" s="233" t="s">
        <v>88</v>
      </c>
      <c r="AV918" s="13" t="s">
        <v>82</v>
      </c>
      <c r="AW918" s="13" t="s">
        <v>30</v>
      </c>
      <c r="AX918" s="13" t="s">
        <v>75</v>
      </c>
      <c r="AY918" s="233" t="s">
        <v>159</v>
      </c>
    </row>
    <row r="919" spans="2:51" s="14" customFormat="1" ht="33.75">
      <c r="B919" s="234"/>
      <c r="C919" s="235"/>
      <c r="D919" s="225" t="s">
        <v>169</v>
      </c>
      <c r="E919" s="236" t="s">
        <v>1</v>
      </c>
      <c r="F919" s="237" t="s">
        <v>1154</v>
      </c>
      <c r="G919" s="235"/>
      <c r="H919" s="238">
        <v>54.904000000000003</v>
      </c>
      <c r="I919" s="239"/>
      <c r="J919" s="235"/>
      <c r="K919" s="235"/>
      <c r="L919" s="240"/>
      <c r="M919" s="241"/>
      <c r="N919" s="242"/>
      <c r="O919" s="242"/>
      <c r="P919" s="242"/>
      <c r="Q919" s="242"/>
      <c r="R919" s="242"/>
      <c r="S919" s="242"/>
      <c r="T919" s="243"/>
      <c r="AT919" s="244" t="s">
        <v>169</v>
      </c>
      <c r="AU919" s="244" t="s">
        <v>88</v>
      </c>
      <c r="AV919" s="14" t="s">
        <v>88</v>
      </c>
      <c r="AW919" s="14" t="s">
        <v>30</v>
      </c>
      <c r="AX919" s="14" t="s">
        <v>75</v>
      </c>
      <c r="AY919" s="244" t="s">
        <v>159</v>
      </c>
    </row>
    <row r="920" spans="2:51" s="14" customFormat="1" ht="11.25">
      <c r="B920" s="234"/>
      <c r="C920" s="235"/>
      <c r="D920" s="225" t="s">
        <v>169</v>
      </c>
      <c r="E920" s="236" t="s">
        <v>1</v>
      </c>
      <c r="F920" s="237" t="s">
        <v>1155</v>
      </c>
      <c r="G920" s="235"/>
      <c r="H920" s="238">
        <v>-2.84</v>
      </c>
      <c r="I920" s="239"/>
      <c r="J920" s="235"/>
      <c r="K920" s="235"/>
      <c r="L920" s="240"/>
      <c r="M920" s="241"/>
      <c r="N920" s="242"/>
      <c r="O920" s="242"/>
      <c r="P920" s="242"/>
      <c r="Q920" s="242"/>
      <c r="R920" s="242"/>
      <c r="S920" s="242"/>
      <c r="T920" s="243"/>
      <c r="AT920" s="244" t="s">
        <v>169</v>
      </c>
      <c r="AU920" s="244" t="s">
        <v>88</v>
      </c>
      <c r="AV920" s="14" t="s">
        <v>88</v>
      </c>
      <c r="AW920" s="14" t="s">
        <v>30</v>
      </c>
      <c r="AX920" s="14" t="s">
        <v>75</v>
      </c>
      <c r="AY920" s="244" t="s">
        <v>159</v>
      </c>
    </row>
    <row r="921" spans="2:51" s="13" customFormat="1" ht="11.25">
      <c r="B921" s="223"/>
      <c r="C921" s="224"/>
      <c r="D921" s="225" t="s">
        <v>169</v>
      </c>
      <c r="E921" s="226" t="s">
        <v>1</v>
      </c>
      <c r="F921" s="227" t="s">
        <v>243</v>
      </c>
      <c r="G921" s="224"/>
      <c r="H921" s="226" t="s">
        <v>1</v>
      </c>
      <c r="I921" s="228"/>
      <c r="J921" s="224"/>
      <c r="K921" s="224"/>
      <c r="L921" s="229"/>
      <c r="M921" s="230"/>
      <c r="N921" s="231"/>
      <c r="O921" s="231"/>
      <c r="P921" s="231"/>
      <c r="Q921" s="231"/>
      <c r="R921" s="231"/>
      <c r="S921" s="231"/>
      <c r="T921" s="232"/>
      <c r="AT921" s="233" t="s">
        <v>169</v>
      </c>
      <c r="AU921" s="233" t="s">
        <v>88</v>
      </c>
      <c r="AV921" s="13" t="s">
        <v>82</v>
      </c>
      <c r="AW921" s="13" t="s">
        <v>30</v>
      </c>
      <c r="AX921" s="13" t="s">
        <v>75</v>
      </c>
      <c r="AY921" s="233" t="s">
        <v>159</v>
      </c>
    </row>
    <row r="922" spans="2:51" s="14" customFormat="1" ht="11.25">
      <c r="B922" s="234"/>
      <c r="C922" s="235"/>
      <c r="D922" s="225" t="s">
        <v>169</v>
      </c>
      <c r="E922" s="236" t="s">
        <v>1</v>
      </c>
      <c r="F922" s="237" t="s">
        <v>1156</v>
      </c>
      <c r="G922" s="235"/>
      <c r="H922" s="238">
        <v>21.526</v>
      </c>
      <c r="I922" s="239"/>
      <c r="J922" s="235"/>
      <c r="K922" s="235"/>
      <c r="L922" s="240"/>
      <c r="M922" s="241"/>
      <c r="N922" s="242"/>
      <c r="O922" s="242"/>
      <c r="P922" s="242"/>
      <c r="Q922" s="242"/>
      <c r="R922" s="242"/>
      <c r="S922" s="242"/>
      <c r="T922" s="243"/>
      <c r="AT922" s="244" t="s">
        <v>169</v>
      </c>
      <c r="AU922" s="244" t="s">
        <v>88</v>
      </c>
      <c r="AV922" s="14" t="s">
        <v>88</v>
      </c>
      <c r="AW922" s="14" t="s">
        <v>30</v>
      </c>
      <c r="AX922" s="14" t="s">
        <v>75</v>
      </c>
      <c r="AY922" s="244" t="s">
        <v>159</v>
      </c>
    </row>
    <row r="923" spans="2:51" s="13" customFormat="1" ht="11.25">
      <c r="B923" s="223"/>
      <c r="C923" s="224"/>
      <c r="D923" s="225" t="s">
        <v>169</v>
      </c>
      <c r="E923" s="226" t="s">
        <v>1</v>
      </c>
      <c r="F923" s="227" t="s">
        <v>245</v>
      </c>
      <c r="G923" s="224"/>
      <c r="H923" s="226" t="s">
        <v>1</v>
      </c>
      <c r="I923" s="228"/>
      <c r="J923" s="224"/>
      <c r="K923" s="224"/>
      <c r="L923" s="229"/>
      <c r="M923" s="230"/>
      <c r="N923" s="231"/>
      <c r="O923" s="231"/>
      <c r="P923" s="231"/>
      <c r="Q923" s="231"/>
      <c r="R923" s="231"/>
      <c r="S923" s="231"/>
      <c r="T923" s="232"/>
      <c r="AT923" s="233" t="s">
        <v>169</v>
      </c>
      <c r="AU923" s="233" t="s">
        <v>88</v>
      </c>
      <c r="AV923" s="13" t="s">
        <v>82</v>
      </c>
      <c r="AW923" s="13" t="s">
        <v>30</v>
      </c>
      <c r="AX923" s="13" t="s">
        <v>75</v>
      </c>
      <c r="AY923" s="233" t="s">
        <v>159</v>
      </c>
    </row>
    <row r="924" spans="2:51" s="14" customFormat="1" ht="22.5">
      <c r="B924" s="234"/>
      <c r="C924" s="235"/>
      <c r="D924" s="225" t="s">
        <v>169</v>
      </c>
      <c r="E924" s="236" t="s">
        <v>1</v>
      </c>
      <c r="F924" s="237" t="s">
        <v>1157</v>
      </c>
      <c r="G924" s="235"/>
      <c r="H924" s="238">
        <v>38.97</v>
      </c>
      <c r="I924" s="239"/>
      <c r="J924" s="235"/>
      <c r="K924" s="235"/>
      <c r="L924" s="240"/>
      <c r="M924" s="241"/>
      <c r="N924" s="242"/>
      <c r="O924" s="242"/>
      <c r="P924" s="242"/>
      <c r="Q924" s="242"/>
      <c r="R924" s="242"/>
      <c r="S924" s="242"/>
      <c r="T924" s="243"/>
      <c r="AT924" s="244" t="s">
        <v>169</v>
      </c>
      <c r="AU924" s="244" t="s">
        <v>88</v>
      </c>
      <c r="AV924" s="14" t="s">
        <v>88</v>
      </c>
      <c r="AW924" s="14" t="s">
        <v>30</v>
      </c>
      <c r="AX924" s="14" t="s">
        <v>75</v>
      </c>
      <c r="AY924" s="244" t="s">
        <v>159</v>
      </c>
    </row>
    <row r="925" spans="2:51" s="13" customFormat="1" ht="11.25">
      <c r="B925" s="223"/>
      <c r="C925" s="224"/>
      <c r="D925" s="225" t="s">
        <v>169</v>
      </c>
      <c r="E925" s="226" t="s">
        <v>1</v>
      </c>
      <c r="F925" s="227" t="s">
        <v>247</v>
      </c>
      <c r="G925" s="224"/>
      <c r="H925" s="226" t="s">
        <v>1</v>
      </c>
      <c r="I925" s="228"/>
      <c r="J925" s="224"/>
      <c r="K925" s="224"/>
      <c r="L925" s="229"/>
      <c r="M925" s="230"/>
      <c r="N925" s="231"/>
      <c r="O925" s="231"/>
      <c r="P925" s="231"/>
      <c r="Q925" s="231"/>
      <c r="R925" s="231"/>
      <c r="S925" s="231"/>
      <c r="T925" s="232"/>
      <c r="AT925" s="233" t="s">
        <v>169</v>
      </c>
      <c r="AU925" s="233" t="s">
        <v>88</v>
      </c>
      <c r="AV925" s="13" t="s">
        <v>82</v>
      </c>
      <c r="AW925" s="13" t="s">
        <v>30</v>
      </c>
      <c r="AX925" s="13" t="s">
        <v>75</v>
      </c>
      <c r="AY925" s="233" t="s">
        <v>159</v>
      </c>
    </row>
    <row r="926" spans="2:51" s="14" customFormat="1" ht="22.5">
      <c r="B926" s="234"/>
      <c r="C926" s="235"/>
      <c r="D926" s="225" t="s">
        <v>169</v>
      </c>
      <c r="E926" s="236" t="s">
        <v>1</v>
      </c>
      <c r="F926" s="237" t="s">
        <v>1158</v>
      </c>
      <c r="G926" s="235"/>
      <c r="H926" s="238">
        <v>41.207999999999998</v>
      </c>
      <c r="I926" s="239"/>
      <c r="J926" s="235"/>
      <c r="K926" s="235"/>
      <c r="L926" s="240"/>
      <c r="M926" s="241"/>
      <c r="N926" s="242"/>
      <c r="O926" s="242"/>
      <c r="P926" s="242"/>
      <c r="Q926" s="242"/>
      <c r="R926" s="242"/>
      <c r="S926" s="242"/>
      <c r="T926" s="243"/>
      <c r="AT926" s="244" t="s">
        <v>169</v>
      </c>
      <c r="AU926" s="244" t="s">
        <v>88</v>
      </c>
      <c r="AV926" s="14" t="s">
        <v>88</v>
      </c>
      <c r="AW926" s="14" t="s">
        <v>30</v>
      </c>
      <c r="AX926" s="14" t="s">
        <v>75</v>
      </c>
      <c r="AY926" s="244" t="s">
        <v>159</v>
      </c>
    </row>
    <row r="927" spans="2:51" s="13" customFormat="1" ht="11.25">
      <c r="B927" s="223"/>
      <c r="C927" s="224"/>
      <c r="D927" s="225" t="s">
        <v>169</v>
      </c>
      <c r="E927" s="226" t="s">
        <v>1</v>
      </c>
      <c r="F927" s="227" t="s">
        <v>249</v>
      </c>
      <c r="G927" s="224"/>
      <c r="H927" s="226" t="s">
        <v>1</v>
      </c>
      <c r="I927" s="228"/>
      <c r="J927" s="224"/>
      <c r="K927" s="224"/>
      <c r="L927" s="229"/>
      <c r="M927" s="230"/>
      <c r="N927" s="231"/>
      <c r="O927" s="231"/>
      <c r="P927" s="231"/>
      <c r="Q927" s="231"/>
      <c r="R927" s="231"/>
      <c r="S927" s="231"/>
      <c r="T927" s="232"/>
      <c r="AT927" s="233" t="s">
        <v>169</v>
      </c>
      <c r="AU927" s="233" t="s">
        <v>88</v>
      </c>
      <c r="AV927" s="13" t="s">
        <v>82</v>
      </c>
      <c r="AW927" s="13" t="s">
        <v>30</v>
      </c>
      <c r="AX927" s="13" t="s">
        <v>75</v>
      </c>
      <c r="AY927" s="233" t="s">
        <v>159</v>
      </c>
    </row>
    <row r="928" spans="2:51" s="14" customFormat="1" ht="11.25">
      <c r="B928" s="234"/>
      <c r="C928" s="235"/>
      <c r="D928" s="225" t="s">
        <v>169</v>
      </c>
      <c r="E928" s="236" t="s">
        <v>1</v>
      </c>
      <c r="F928" s="237" t="s">
        <v>1159</v>
      </c>
      <c r="G928" s="235"/>
      <c r="H928" s="238">
        <v>37.542000000000002</v>
      </c>
      <c r="I928" s="239"/>
      <c r="J928" s="235"/>
      <c r="K928" s="235"/>
      <c r="L928" s="240"/>
      <c r="M928" s="241"/>
      <c r="N928" s="242"/>
      <c r="O928" s="242"/>
      <c r="P928" s="242"/>
      <c r="Q928" s="242"/>
      <c r="R928" s="242"/>
      <c r="S928" s="242"/>
      <c r="T928" s="243"/>
      <c r="AT928" s="244" t="s">
        <v>169</v>
      </c>
      <c r="AU928" s="244" t="s">
        <v>88</v>
      </c>
      <c r="AV928" s="14" t="s">
        <v>88</v>
      </c>
      <c r="AW928" s="14" t="s">
        <v>30</v>
      </c>
      <c r="AX928" s="14" t="s">
        <v>75</v>
      </c>
      <c r="AY928" s="244" t="s">
        <v>159</v>
      </c>
    </row>
    <row r="929" spans="1:65" s="13" customFormat="1" ht="11.25">
      <c r="B929" s="223"/>
      <c r="C929" s="224"/>
      <c r="D929" s="225" t="s">
        <v>169</v>
      </c>
      <c r="E929" s="226" t="s">
        <v>1</v>
      </c>
      <c r="F929" s="227" t="s">
        <v>251</v>
      </c>
      <c r="G929" s="224"/>
      <c r="H929" s="226" t="s">
        <v>1</v>
      </c>
      <c r="I929" s="228"/>
      <c r="J929" s="224"/>
      <c r="K929" s="224"/>
      <c r="L929" s="229"/>
      <c r="M929" s="230"/>
      <c r="N929" s="231"/>
      <c r="O929" s="231"/>
      <c r="P929" s="231"/>
      <c r="Q929" s="231"/>
      <c r="R929" s="231"/>
      <c r="S929" s="231"/>
      <c r="T929" s="232"/>
      <c r="AT929" s="233" t="s">
        <v>169</v>
      </c>
      <c r="AU929" s="233" t="s">
        <v>88</v>
      </c>
      <c r="AV929" s="13" t="s">
        <v>82</v>
      </c>
      <c r="AW929" s="13" t="s">
        <v>30</v>
      </c>
      <c r="AX929" s="13" t="s">
        <v>75</v>
      </c>
      <c r="AY929" s="233" t="s">
        <v>159</v>
      </c>
    </row>
    <row r="930" spans="1:65" s="14" customFormat="1" ht="11.25">
      <c r="B930" s="234"/>
      <c r="C930" s="235"/>
      <c r="D930" s="225" t="s">
        <v>169</v>
      </c>
      <c r="E930" s="236" t="s">
        <v>1</v>
      </c>
      <c r="F930" s="237" t="s">
        <v>1160</v>
      </c>
      <c r="G930" s="235"/>
      <c r="H930" s="238">
        <v>43.801000000000002</v>
      </c>
      <c r="I930" s="239"/>
      <c r="J930" s="235"/>
      <c r="K930" s="235"/>
      <c r="L930" s="240"/>
      <c r="M930" s="241"/>
      <c r="N930" s="242"/>
      <c r="O930" s="242"/>
      <c r="P930" s="242"/>
      <c r="Q930" s="242"/>
      <c r="R930" s="242"/>
      <c r="S930" s="242"/>
      <c r="T930" s="243"/>
      <c r="AT930" s="244" t="s">
        <v>169</v>
      </c>
      <c r="AU930" s="244" t="s">
        <v>88</v>
      </c>
      <c r="AV930" s="14" t="s">
        <v>88</v>
      </c>
      <c r="AW930" s="14" t="s">
        <v>30</v>
      </c>
      <c r="AX930" s="14" t="s">
        <v>75</v>
      </c>
      <c r="AY930" s="244" t="s">
        <v>159</v>
      </c>
    </row>
    <row r="931" spans="1:65" s="13" customFormat="1" ht="11.25">
      <c r="B931" s="223"/>
      <c r="C931" s="224"/>
      <c r="D931" s="225" t="s">
        <v>169</v>
      </c>
      <c r="E931" s="226" t="s">
        <v>1</v>
      </c>
      <c r="F931" s="227" t="s">
        <v>209</v>
      </c>
      <c r="G931" s="224"/>
      <c r="H931" s="226" t="s">
        <v>1</v>
      </c>
      <c r="I931" s="228"/>
      <c r="J931" s="224"/>
      <c r="K931" s="224"/>
      <c r="L931" s="229"/>
      <c r="M931" s="230"/>
      <c r="N931" s="231"/>
      <c r="O931" s="231"/>
      <c r="P931" s="231"/>
      <c r="Q931" s="231"/>
      <c r="R931" s="231"/>
      <c r="S931" s="231"/>
      <c r="T931" s="232"/>
      <c r="AT931" s="233" t="s">
        <v>169</v>
      </c>
      <c r="AU931" s="233" t="s">
        <v>88</v>
      </c>
      <c r="AV931" s="13" t="s">
        <v>82</v>
      </c>
      <c r="AW931" s="13" t="s">
        <v>30</v>
      </c>
      <c r="AX931" s="13" t="s">
        <v>75</v>
      </c>
      <c r="AY931" s="233" t="s">
        <v>159</v>
      </c>
    </row>
    <row r="932" spans="1:65" s="14" customFormat="1" ht="11.25">
      <c r="B932" s="234"/>
      <c r="C932" s="235"/>
      <c r="D932" s="225" t="s">
        <v>169</v>
      </c>
      <c r="E932" s="236" t="s">
        <v>1</v>
      </c>
      <c r="F932" s="237" t="s">
        <v>210</v>
      </c>
      <c r="G932" s="235"/>
      <c r="H932" s="238">
        <v>-17.079999999999998</v>
      </c>
      <c r="I932" s="239"/>
      <c r="J932" s="235"/>
      <c r="K932" s="235"/>
      <c r="L932" s="240"/>
      <c r="M932" s="241"/>
      <c r="N932" s="242"/>
      <c r="O932" s="242"/>
      <c r="P932" s="242"/>
      <c r="Q932" s="242"/>
      <c r="R932" s="242"/>
      <c r="S932" s="242"/>
      <c r="T932" s="243"/>
      <c r="AT932" s="244" t="s">
        <v>169</v>
      </c>
      <c r="AU932" s="244" t="s">
        <v>88</v>
      </c>
      <c r="AV932" s="14" t="s">
        <v>88</v>
      </c>
      <c r="AW932" s="14" t="s">
        <v>30</v>
      </c>
      <c r="AX932" s="14" t="s">
        <v>75</v>
      </c>
      <c r="AY932" s="244" t="s">
        <v>159</v>
      </c>
    </row>
    <row r="933" spans="1:65" s="15" customFormat="1" ht="11.25">
      <c r="B933" s="245"/>
      <c r="C933" s="246"/>
      <c r="D933" s="225" t="s">
        <v>169</v>
      </c>
      <c r="E933" s="247" t="s">
        <v>1</v>
      </c>
      <c r="F933" s="248" t="s">
        <v>179</v>
      </c>
      <c r="G933" s="246"/>
      <c r="H933" s="249">
        <v>430.40100000000001</v>
      </c>
      <c r="I933" s="250"/>
      <c r="J933" s="246"/>
      <c r="K933" s="246"/>
      <c r="L933" s="251"/>
      <c r="M933" s="252"/>
      <c r="N933" s="253"/>
      <c r="O933" s="253"/>
      <c r="P933" s="253"/>
      <c r="Q933" s="253"/>
      <c r="R933" s="253"/>
      <c r="S933" s="253"/>
      <c r="T933" s="254"/>
      <c r="AT933" s="255" t="s">
        <v>169</v>
      </c>
      <c r="AU933" s="255" t="s">
        <v>88</v>
      </c>
      <c r="AV933" s="15" t="s">
        <v>167</v>
      </c>
      <c r="AW933" s="15" t="s">
        <v>30</v>
      </c>
      <c r="AX933" s="15" t="s">
        <v>82</v>
      </c>
      <c r="AY933" s="255" t="s">
        <v>159</v>
      </c>
    </row>
    <row r="934" spans="1:65" s="2" customFormat="1" ht="14.45" customHeight="1">
      <c r="A934" s="35"/>
      <c r="B934" s="36"/>
      <c r="C934" s="210" t="s">
        <v>1161</v>
      </c>
      <c r="D934" s="210" t="s">
        <v>163</v>
      </c>
      <c r="E934" s="211" t="s">
        <v>1162</v>
      </c>
      <c r="F934" s="212" t="s">
        <v>1163</v>
      </c>
      <c r="G934" s="213" t="s">
        <v>166</v>
      </c>
      <c r="H934" s="214">
        <v>133.626</v>
      </c>
      <c r="I934" s="215"/>
      <c r="J934" s="216">
        <f>ROUND(I934*H934,2)</f>
        <v>0</v>
      </c>
      <c r="K934" s="217"/>
      <c r="L934" s="38"/>
      <c r="M934" s="218" t="s">
        <v>1</v>
      </c>
      <c r="N934" s="219" t="s">
        <v>41</v>
      </c>
      <c r="O934" s="72"/>
      <c r="P934" s="220">
        <f>O934*H934</f>
        <v>0</v>
      </c>
      <c r="Q934" s="220">
        <v>0</v>
      </c>
      <c r="R934" s="220">
        <f>Q934*H934</f>
        <v>0</v>
      </c>
      <c r="S934" s="220">
        <v>0</v>
      </c>
      <c r="T934" s="221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222" t="s">
        <v>315</v>
      </c>
      <c r="AT934" s="222" t="s">
        <v>163</v>
      </c>
      <c r="AU934" s="222" t="s">
        <v>88</v>
      </c>
      <c r="AY934" s="17" t="s">
        <v>159</v>
      </c>
      <c r="BE934" s="118">
        <f>IF(N934="základní",J934,0)</f>
        <v>0</v>
      </c>
      <c r="BF934" s="118">
        <f>IF(N934="snížená",J934,0)</f>
        <v>0</v>
      </c>
      <c r="BG934" s="118">
        <f>IF(N934="zákl. přenesená",J934,0)</f>
        <v>0</v>
      </c>
      <c r="BH934" s="118">
        <f>IF(N934="sníž. přenesená",J934,0)</f>
        <v>0</v>
      </c>
      <c r="BI934" s="118">
        <f>IF(N934="nulová",J934,0)</f>
        <v>0</v>
      </c>
      <c r="BJ934" s="17" t="s">
        <v>88</v>
      </c>
      <c r="BK934" s="118">
        <f>ROUND(I934*H934,2)</f>
        <v>0</v>
      </c>
      <c r="BL934" s="17" t="s">
        <v>315</v>
      </c>
      <c r="BM934" s="222" t="s">
        <v>1164</v>
      </c>
    </row>
    <row r="935" spans="1:65" s="13" customFormat="1" ht="11.25">
      <c r="B935" s="223"/>
      <c r="C935" s="224"/>
      <c r="D935" s="225" t="s">
        <v>169</v>
      </c>
      <c r="E935" s="226" t="s">
        <v>1</v>
      </c>
      <c r="F935" s="227" t="s">
        <v>177</v>
      </c>
      <c r="G935" s="224"/>
      <c r="H935" s="226" t="s">
        <v>1</v>
      </c>
      <c r="I935" s="228"/>
      <c r="J935" s="224"/>
      <c r="K935" s="224"/>
      <c r="L935" s="229"/>
      <c r="M935" s="230"/>
      <c r="N935" s="231"/>
      <c r="O935" s="231"/>
      <c r="P935" s="231"/>
      <c r="Q935" s="231"/>
      <c r="R935" s="231"/>
      <c r="S935" s="231"/>
      <c r="T935" s="232"/>
      <c r="AT935" s="233" t="s">
        <v>169</v>
      </c>
      <c r="AU935" s="233" t="s">
        <v>88</v>
      </c>
      <c r="AV935" s="13" t="s">
        <v>82</v>
      </c>
      <c r="AW935" s="13" t="s">
        <v>30</v>
      </c>
      <c r="AX935" s="13" t="s">
        <v>75</v>
      </c>
      <c r="AY935" s="233" t="s">
        <v>159</v>
      </c>
    </row>
    <row r="936" spans="1:65" s="14" customFormat="1" ht="11.25">
      <c r="B936" s="234"/>
      <c r="C936" s="235"/>
      <c r="D936" s="225" t="s">
        <v>169</v>
      </c>
      <c r="E936" s="236" t="s">
        <v>1</v>
      </c>
      <c r="F936" s="237" t="s">
        <v>178</v>
      </c>
      <c r="G936" s="235"/>
      <c r="H936" s="238">
        <v>11.75</v>
      </c>
      <c r="I936" s="239"/>
      <c r="J936" s="235"/>
      <c r="K936" s="235"/>
      <c r="L936" s="240"/>
      <c r="M936" s="241"/>
      <c r="N936" s="242"/>
      <c r="O936" s="242"/>
      <c r="P936" s="242"/>
      <c r="Q936" s="242"/>
      <c r="R936" s="242"/>
      <c r="S936" s="242"/>
      <c r="T936" s="243"/>
      <c r="AT936" s="244" t="s">
        <v>169</v>
      </c>
      <c r="AU936" s="244" t="s">
        <v>88</v>
      </c>
      <c r="AV936" s="14" t="s">
        <v>88</v>
      </c>
      <c r="AW936" s="14" t="s">
        <v>30</v>
      </c>
      <c r="AX936" s="14" t="s">
        <v>75</v>
      </c>
      <c r="AY936" s="244" t="s">
        <v>159</v>
      </c>
    </row>
    <row r="937" spans="1:65" s="13" customFormat="1" ht="11.25">
      <c r="B937" s="223"/>
      <c r="C937" s="224"/>
      <c r="D937" s="225" t="s">
        <v>169</v>
      </c>
      <c r="E937" s="226" t="s">
        <v>1</v>
      </c>
      <c r="F937" s="227" t="s">
        <v>228</v>
      </c>
      <c r="G937" s="224"/>
      <c r="H937" s="226" t="s">
        <v>1</v>
      </c>
      <c r="I937" s="228"/>
      <c r="J937" s="224"/>
      <c r="K937" s="224"/>
      <c r="L937" s="229"/>
      <c r="M937" s="230"/>
      <c r="N937" s="231"/>
      <c r="O937" s="231"/>
      <c r="P937" s="231"/>
      <c r="Q937" s="231"/>
      <c r="R937" s="231"/>
      <c r="S937" s="231"/>
      <c r="T937" s="232"/>
      <c r="AT937" s="233" t="s">
        <v>169</v>
      </c>
      <c r="AU937" s="233" t="s">
        <v>88</v>
      </c>
      <c r="AV937" s="13" t="s">
        <v>82</v>
      </c>
      <c r="AW937" s="13" t="s">
        <v>30</v>
      </c>
      <c r="AX937" s="13" t="s">
        <v>75</v>
      </c>
      <c r="AY937" s="233" t="s">
        <v>159</v>
      </c>
    </row>
    <row r="938" spans="1:65" s="14" customFormat="1" ht="11.25">
      <c r="B938" s="234"/>
      <c r="C938" s="235"/>
      <c r="D938" s="225" t="s">
        <v>169</v>
      </c>
      <c r="E938" s="236" t="s">
        <v>1</v>
      </c>
      <c r="F938" s="237" t="s">
        <v>239</v>
      </c>
      <c r="G938" s="235"/>
      <c r="H938" s="238">
        <v>4.1109999999999998</v>
      </c>
      <c r="I938" s="239"/>
      <c r="J938" s="235"/>
      <c r="K938" s="235"/>
      <c r="L938" s="240"/>
      <c r="M938" s="241"/>
      <c r="N938" s="242"/>
      <c r="O938" s="242"/>
      <c r="P938" s="242"/>
      <c r="Q938" s="242"/>
      <c r="R938" s="242"/>
      <c r="S938" s="242"/>
      <c r="T938" s="243"/>
      <c r="AT938" s="244" t="s">
        <v>169</v>
      </c>
      <c r="AU938" s="244" t="s">
        <v>88</v>
      </c>
      <c r="AV938" s="14" t="s">
        <v>88</v>
      </c>
      <c r="AW938" s="14" t="s">
        <v>30</v>
      </c>
      <c r="AX938" s="14" t="s">
        <v>75</v>
      </c>
      <c r="AY938" s="244" t="s">
        <v>159</v>
      </c>
    </row>
    <row r="939" spans="1:65" s="13" customFormat="1" ht="11.25">
      <c r="B939" s="223"/>
      <c r="C939" s="224"/>
      <c r="D939" s="225" t="s">
        <v>169</v>
      </c>
      <c r="E939" s="226" t="s">
        <v>1</v>
      </c>
      <c r="F939" s="227" t="s">
        <v>240</v>
      </c>
      <c r="G939" s="224"/>
      <c r="H939" s="226" t="s">
        <v>1</v>
      </c>
      <c r="I939" s="228"/>
      <c r="J939" s="224"/>
      <c r="K939" s="224"/>
      <c r="L939" s="229"/>
      <c r="M939" s="230"/>
      <c r="N939" s="231"/>
      <c r="O939" s="231"/>
      <c r="P939" s="231"/>
      <c r="Q939" s="231"/>
      <c r="R939" s="231"/>
      <c r="S939" s="231"/>
      <c r="T939" s="232"/>
      <c r="AT939" s="233" t="s">
        <v>169</v>
      </c>
      <c r="AU939" s="233" t="s">
        <v>88</v>
      </c>
      <c r="AV939" s="13" t="s">
        <v>82</v>
      </c>
      <c r="AW939" s="13" t="s">
        <v>30</v>
      </c>
      <c r="AX939" s="13" t="s">
        <v>75</v>
      </c>
      <c r="AY939" s="233" t="s">
        <v>159</v>
      </c>
    </row>
    <row r="940" spans="1:65" s="14" customFormat="1" ht="11.25">
      <c r="B940" s="234"/>
      <c r="C940" s="235"/>
      <c r="D940" s="225" t="s">
        <v>169</v>
      </c>
      <c r="E940" s="236" t="s">
        <v>1</v>
      </c>
      <c r="F940" s="237" t="s">
        <v>241</v>
      </c>
      <c r="G940" s="235"/>
      <c r="H940" s="238">
        <v>2.0590000000000002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AT940" s="244" t="s">
        <v>169</v>
      </c>
      <c r="AU940" s="244" t="s">
        <v>88</v>
      </c>
      <c r="AV940" s="14" t="s">
        <v>88</v>
      </c>
      <c r="AW940" s="14" t="s">
        <v>30</v>
      </c>
      <c r="AX940" s="14" t="s">
        <v>75</v>
      </c>
      <c r="AY940" s="244" t="s">
        <v>159</v>
      </c>
    </row>
    <row r="941" spans="1:65" s="13" customFormat="1" ht="11.25">
      <c r="B941" s="223"/>
      <c r="C941" s="224"/>
      <c r="D941" s="225" t="s">
        <v>169</v>
      </c>
      <c r="E941" s="226" t="s">
        <v>1</v>
      </c>
      <c r="F941" s="227" t="s">
        <v>206</v>
      </c>
      <c r="G941" s="224"/>
      <c r="H941" s="226" t="s">
        <v>1</v>
      </c>
      <c r="I941" s="228"/>
      <c r="J941" s="224"/>
      <c r="K941" s="224"/>
      <c r="L941" s="229"/>
      <c r="M941" s="230"/>
      <c r="N941" s="231"/>
      <c r="O941" s="231"/>
      <c r="P941" s="231"/>
      <c r="Q941" s="231"/>
      <c r="R941" s="231"/>
      <c r="S941" s="231"/>
      <c r="T941" s="232"/>
      <c r="AT941" s="233" t="s">
        <v>169</v>
      </c>
      <c r="AU941" s="233" t="s">
        <v>88</v>
      </c>
      <c r="AV941" s="13" t="s">
        <v>82</v>
      </c>
      <c r="AW941" s="13" t="s">
        <v>30</v>
      </c>
      <c r="AX941" s="13" t="s">
        <v>75</v>
      </c>
      <c r="AY941" s="233" t="s">
        <v>159</v>
      </c>
    </row>
    <row r="942" spans="1:65" s="14" customFormat="1" ht="22.5">
      <c r="B942" s="234"/>
      <c r="C942" s="235"/>
      <c r="D942" s="225" t="s">
        <v>169</v>
      </c>
      <c r="E942" s="236" t="s">
        <v>1</v>
      </c>
      <c r="F942" s="237" t="s">
        <v>242</v>
      </c>
      <c r="G942" s="235"/>
      <c r="H942" s="238">
        <v>21.007999999999999</v>
      </c>
      <c r="I942" s="239"/>
      <c r="J942" s="235"/>
      <c r="K942" s="235"/>
      <c r="L942" s="240"/>
      <c r="M942" s="241"/>
      <c r="N942" s="242"/>
      <c r="O942" s="242"/>
      <c r="P942" s="242"/>
      <c r="Q942" s="242"/>
      <c r="R942" s="242"/>
      <c r="S942" s="242"/>
      <c r="T942" s="243"/>
      <c r="AT942" s="244" t="s">
        <v>169</v>
      </c>
      <c r="AU942" s="244" t="s">
        <v>88</v>
      </c>
      <c r="AV942" s="14" t="s">
        <v>88</v>
      </c>
      <c r="AW942" s="14" t="s">
        <v>30</v>
      </c>
      <c r="AX942" s="14" t="s">
        <v>75</v>
      </c>
      <c r="AY942" s="244" t="s">
        <v>159</v>
      </c>
    </row>
    <row r="943" spans="1:65" s="13" customFormat="1" ht="11.25">
      <c r="B943" s="223"/>
      <c r="C943" s="224"/>
      <c r="D943" s="225" t="s">
        <v>169</v>
      </c>
      <c r="E943" s="226" t="s">
        <v>1</v>
      </c>
      <c r="F943" s="227" t="s">
        <v>243</v>
      </c>
      <c r="G943" s="224"/>
      <c r="H943" s="226" t="s">
        <v>1</v>
      </c>
      <c r="I943" s="228"/>
      <c r="J943" s="224"/>
      <c r="K943" s="224"/>
      <c r="L943" s="229"/>
      <c r="M943" s="230"/>
      <c r="N943" s="231"/>
      <c r="O943" s="231"/>
      <c r="P943" s="231"/>
      <c r="Q943" s="231"/>
      <c r="R943" s="231"/>
      <c r="S943" s="231"/>
      <c r="T943" s="232"/>
      <c r="AT943" s="233" t="s">
        <v>169</v>
      </c>
      <c r="AU943" s="233" t="s">
        <v>88</v>
      </c>
      <c r="AV943" s="13" t="s">
        <v>82</v>
      </c>
      <c r="AW943" s="13" t="s">
        <v>30</v>
      </c>
      <c r="AX943" s="13" t="s">
        <v>75</v>
      </c>
      <c r="AY943" s="233" t="s">
        <v>159</v>
      </c>
    </row>
    <row r="944" spans="1:65" s="14" customFormat="1" ht="11.25">
      <c r="B944" s="234"/>
      <c r="C944" s="235"/>
      <c r="D944" s="225" t="s">
        <v>169</v>
      </c>
      <c r="E944" s="236" t="s">
        <v>1</v>
      </c>
      <c r="F944" s="237" t="s">
        <v>244</v>
      </c>
      <c r="G944" s="235"/>
      <c r="H944" s="238">
        <v>6.2629999999999999</v>
      </c>
      <c r="I944" s="239"/>
      <c r="J944" s="235"/>
      <c r="K944" s="235"/>
      <c r="L944" s="240"/>
      <c r="M944" s="241"/>
      <c r="N944" s="242"/>
      <c r="O944" s="242"/>
      <c r="P944" s="242"/>
      <c r="Q944" s="242"/>
      <c r="R944" s="242"/>
      <c r="S944" s="242"/>
      <c r="T944" s="243"/>
      <c r="AT944" s="244" t="s">
        <v>169</v>
      </c>
      <c r="AU944" s="244" t="s">
        <v>88</v>
      </c>
      <c r="AV944" s="14" t="s">
        <v>88</v>
      </c>
      <c r="AW944" s="14" t="s">
        <v>30</v>
      </c>
      <c r="AX944" s="14" t="s">
        <v>75</v>
      </c>
      <c r="AY944" s="244" t="s">
        <v>159</v>
      </c>
    </row>
    <row r="945" spans="1:65" s="13" customFormat="1" ht="11.25">
      <c r="B945" s="223"/>
      <c r="C945" s="224"/>
      <c r="D945" s="225" t="s">
        <v>169</v>
      </c>
      <c r="E945" s="226" t="s">
        <v>1</v>
      </c>
      <c r="F945" s="227" t="s">
        <v>245</v>
      </c>
      <c r="G945" s="224"/>
      <c r="H945" s="226" t="s">
        <v>1</v>
      </c>
      <c r="I945" s="228"/>
      <c r="J945" s="224"/>
      <c r="K945" s="224"/>
      <c r="L945" s="229"/>
      <c r="M945" s="230"/>
      <c r="N945" s="231"/>
      <c r="O945" s="231"/>
      <c r="P945" s="231"/>
      <c r="Q945" s="231"/>
      <c r="R945" s="231"/>
      <c r="S945" s="231"/>
      <c r="T945" s="232"/>
      <c r="AT945" s="233" t="s">
        <v>169</v>
      </c>
      <c r="AU945" s="233" t="s">
        <v>88</v>
      </c>
      <c r="AV945" s="13" t="s">
        <v>82</v>
      </c>
      <c r="AW945" s="13" t="s">
        <v>30</v>
      </c>
      <c r="AX945" s="13" t="s">
        <v>75</v>
      </c>
      <c r="AY945" s="233" t="s">
        <v>159</v>
      </c>
    </row>
    <row r="946" spans="1:65" s="14" customFormat="1" ht="11.25">
      <c r="B946" s="234"/>
      <c r="C946" s="235"/>
      <c r="D946" s="225" t="s">
        <v>169</v>
      </c>
      <c r="E946" s="236" t="s">
        <v>1</v>
      </c>
      <c r="F946" s="237" t="s">
        <v>246</v>
      </c>
      <c r="G946" s="235"/>
      <c r="H946" s="238">
        <v>29.021000000000001</v>
      </c>
      <c r="I946" s="239"/>
      <c r="J946" s="235"/>
      <c r="K946" s="235"/>
      <c r="L946" s="240"/>
      <c r="M946" s="241"/>
      <c r="N946" s="242"/>
      <c r="O946" s="242"/>
      <c r="P946" s="242"/>
      <c r="Q946" s="242"/>
      <c r="R946" s="242"/>
      <c r="S946" s="242"/>
      <c r="T946" s="243"/>
      <c r="AT946" s="244" t="s">
        <v>169</v>
      </c>
      <c r="AU946" s="244" t="s">
        <v>88</v>
      </c>
      <c r="AV946" s="14" t="s">
        <v>88</v>
      </c>
      <c r="AW946" s="14" t="s">
        <v>30</v>
      </c>
      <c r="AX946" s="14" t="s">
        <v>75</v>
      </c>
      <c r="AY946" s="244" t="s">
        <v>159</v>
      </c>
    </row>
    <row r="947" spans="1:65" s="13" customFormat="1" ht="11.25">
      <c r="B947" s="223"/>
      <c r="C947" s="224"/>
      <c r="D947" s="225" t="s">
        <v>169</v>
      </c>
      <c r="E947" s="226" t="s">
        <v>1</v>
      </c>
      <c r="F947" s="227" t="s">
        <v>247</v>
      </c>
      <c r="G947" s="224"/>
      <c r="H947" s="226" t="s">
        <v>1</v>
      </c>
      <c r="I947" s="228"/>
      <c r="J947" s="224"/>
      <c r="K947" s="224"/>
      <c r="L947" s="229"/>
      <c r="M947" s="230"/>
      <c r="N947" s="231"/>
      <c r="O947" s="231"/>
      <c r="P947" s="231"/>
      <c r="Q947" s="231"/>
      <c r="R947" s="231"/>
      <c r="S947" s="231"/>
      <c r="T947" s="232"/>
      <c r="AT947" s="233" t="s">
        <v>169</v>
      </c>
      <c r="AU947" s="233" t="s">
        <v>88</v>
      </c>
      <c r="AV947" s="13" t="s">
        <v>82</v>
      </c>
      <c r="AW947" s="13" t="s">
        <v>30</v>
      </c>
      <c r="AX947" s="13" t="s">
        <v>75</v>
      </c>
      <c r="AY947" s="233" t="s">
        <v>159</v>
      </c>
    </row>
    <row r="948" spans="1:65" s="14" customFormat="1" ht="11.25">
      <c r="B948" s="234"/>
      <c r="C948" s="235"/>
      <c r="D948" s="225" t="s">
        <v>169</v>
      </c>
      <c r="E948" s="236" t="s">
        <v>1</v>
      </c>
      <c r="F948" s="237" t="s">
        <v>1149</v>
      </c>
      <c r="G948" s="235"/>
      <c r="H948" s="238">
        <v>19.28</v>
      </c>
      <c r="I948" s="239"/>
      <c r="J948" s="235"/>
      <c r="K948" s="235"/>
      <c r="L948" s="240"/>
      <c r="M948" s="241"/>
      <c r="N948" s="242"/>
      <c r="O948" s="242"/>
      <c r="P948" s="242"/>
      <c r="Q948" s="242"/>
      <c r="R948" s="242"/>
      <c r="S948" s="242"/>
      <c r="T948" s="243"/>
      <c r="AT948" s="244" t="s">
        <v>169</v>
      </c>
      <c r="AU948" s="244" t="s">
        <v>88</v>
      </c>
      <c r="AV948" s="14" t="s">
        <v>88</v>
      </c>
      <c r="AW948" s="14" t="s">
        <v>30</v>
      </c>
      <c r="AX948" s="14" t="s">
        <v>75</v>
      </c>
      <c r="AY948" s="244" t="s">
        <v>159</v>
      </c>
    </row>
    <row r="949" spans="1:65" s="13" customFormat="1" ht="11.25">
      <c r="B949" s="223"/>
      <c r="C949" s="224"/>
      <c r="D949" s="225" t="s">
        <v>169</v>
      </c>
      <c r="E949" s="226" t="s">
        <v>1</v>
      </c>
      <c r="F949" s="227" t="s">
        <v>249</v>
      </c>
      <c r="G949" s="224"/>
      <c r="H949" s="226" t="s">
        <v>1</v>
      </c>
      <c r="I949" s="228"/>
      <c r="J949" s="224"/>
      <c r="K949" s="224"/>
      <c r="L949" s="229"/>
      <c r="M949" s="230"/>
      <c r="N949" s="231"/>
      <c r="O949" s="231"/>
      <c r="P949" s="231"/>
      <c r="Q949" s="231"/>
      <c r="R949" s="231"/>
      <c r="S949" s="231"/>
      <c r="T949" s="232"/>
      <c r="AT949" s="233" t="s">
        <v>169</v>
      </c>
      <c r="AU949" s="233" t="s">
        <v>88</v>
      </c>
      <c r="AV949" s="13" t="s">
        <v>82</v>
      </c>
      <c r="AW949" s="13" t="s">
        <v>30</v>
      </c>
      <c r="AX949" s="13" t="s">
        <v>75</v>
      </c>
      <c r="AY949" s="233" t="s">
        <v>159</v>
      </c>
    </row>
    <row r="950" spans="1:65" s="14" customFormat="1" ht="11.25">
      <c r="B950" s="234"/>
      <c r="C950" s="235"/>
      <c r="D950" s="225" t="s">
        <v>169</v>
      </c>
      <c r="E950" s="236" t="s">
        <v>1</v>
      </c>
      <c r="F950" s="237" t="s">
        <v>250</v>
      </c>
      <c r="G950" s="235"/>
      <c r="H950" s="238">
        <v>21.597999999999999</v>
      </c>
      <c r="I950" s="239"/>
      <c r="J950" s="235"/>
      <c r="K950" s="235"/>
      <c r="L950" s="240"/>
      <c r="M950" s="241"/>
      <c r="N950" s="242"/>
      <c r="O950" s="242"/>
      <c r="P950" s="242"/>
      <c r="Q950" s="242"/>
      <c r="R950" s="242"/>
      <c r="S950" s="242"/>
      <c r="T950" s="243"/>
      <c r="AT950" s="244" t="s">
        <v>169</v>
      </c>
      <c r="AU950" s="244" t="s">
        <v>88</v>
      </c>
      <c r="AV950" s="14" t="s">
        <v>88</v>
      </c>
      <c r="AW950" s="14" t="s">
        <v>30</v>
      </c>
      <c r="AX950" s="14" t="s">
        <v>75</v>
      </c>
      <c r="AY950" s="244" t="s">
        <v>159</v>
      </c>
    </row>
    <row r="951" spans="1:65" s="13" customFormat="1" ht="11.25">
      <c r="B951" s="223"/>
      <c r="C951" s="224"/>
      <c r="D951" s="225" t="s">
        <v>169</v>
      </c>
      <c r="E951" s="226" t="s">
        <v>1</v>
      </c>
      <c r="F951" s="227" t="s">
        <v>251</v>
      </c>
      <c r="G951" s="224"/>
      <c r="H951" s="226" t="s">
        <v>1</v>
      </c>
      <c r="I951" s="228"/>
      <c r="J951" s="224"/>
      <c r="K951" s="224"/>
      <c r="L951" s="229"/>
      <c r="M951" s="230"/>
      <c r="N951" s="231"/>
      <c r="O951" s="231"/>
      <c r="P951" s="231"/>
      <c r="Q951" s="231"/>
      <c r="R951" s="231"/>
      <c r="S951" s="231"/>
      <c r="T951" s="232"/>
      <c r="AT951" s="233" t="s">
        <v>169</v>
      </c>
      <c r="AU951" s="233" t="s">
        <v>88</v>
      </c>
      <c r="AV951" s="13" t="s">
        <v>82</v>
      </c>
      <c r="AW951" s="13" t="s">
        <v>30</v>
      </c>
      <c r="AX951" s="13" t="s">
        <v>75</v>
      </c>
      <c r="AY951" s="233" t="s">
        <v>159</v>
      </c>
    </row>
    <row r="952" spans="1:65" s="14" customFormat="1" ht="11.25">
      <c r="B952" s="234"/>
      <c r="C952" s="235"/>
      <c r="D952" s="225" t="s">
        <v>169</v>
      </c>
      <c r="E952" s="236" t="s">
        <v>1</v>
      </c>
      <c r="F952" s="237" t="s">
        <v>252</v>
      </c>
      <c r="G952" s="235"/>
      <c r="H952" s="238">
        <v>18.536000000000001</v>
      </c>
      <c r="I952" s="239"/>
      <c r="J952" s="235"/>
      <c r="K952" s="235"/>
      <c r="L952" s="240"/>
      <c r="M952" s="241"/>
      <c r="N952" s="242"/>
      <c r="O952" s="242"/>
      <c r="P952" s="242"/>
      <c r="Q952" s="242"/>
      <c r="R952" s="242"/>
      <c r="S952" s="242"/>
      <c r="T952" s="243"/>
      <c r="AT952" s="244" t="s">
        <v>169</v>
      </c>
      <c r="AU952" s="244" t="s">
        <v>88</v>
      </c>
      <c r="AV952" s="14" t="s">
        <v>88</v>
      </c>
      <c r="AW952" s="14" t="s">
        <v>30</v>
      </c>
      <c r="AX952" s="14" t="s">
        <v>75</v>
      </c>
      <c r="AY952" s="244" t="s">
        <v>159</v>
      </c>
    </row>
    <row r="953" spans="1:65" s="15" customFormat="1" ht="11.25">
      <c r="B953" s="245"/>
      <c r="C953" s="246"/>
      <c r="D953" s="225" t="s">
        <v>169</v>
      </c>
      <c r="E953" s="247" t="s">
        <v>1</v>
      </c>
      <c r="F953" s="248" t="s">
        <v>179</v>
      </c>
      <c r="G953" s="246"/>
      <c r="H953" s="249">
        <v>133.626</v>
      </c>
      <c r="I953" s="250"/>
      <c r="J953" s="246"/>
      <c r="K953" s="246"/>
      <c r="L953" s="251"/>
      <c r="M953" s="252"/>
      <c r="N953" s="253"/>
      <c r="O953" s="253"/>
      <c r="P953" s="253"/>
      <c r="Q953" s="253"/>
      <c r="R953" s="253"/>
      <c r="S953" s="253"/>
      <c r="T953" s="254"/>
      <c r="AT953" s="255" t="s">
        <v>169</v>
      </c>
      <c r="AU953" s="255" t="s">
        <v>88</v>
      </c>
      <c r="AV953" s="15" t="s">
        <v>167</v>
      </c>
      <c r="AW953" s="15" t="s">
        <v>30</v>
      </c>
      <c r="AX953" s="15" t="s">
        <v>82</v>
      </c>
      <c r="AY953" s="255" t="s">
        <v>159</v>
      </c>
    </row>
    <row r="954" spans="1:65" s="2" customFormat="1" ht="14.45" customHeight="1">
      <c r="A954" s="35"/>
      <c r="B954" s="36"/>
      <c r="C954" s="256" t="s">
        <v>286</v>
      </c>
      <c r="D954" s="256" t="s">
        <v>396</v>
      </c>
      <c r="E954" s="257" t="s">
        <v>1165</v>
      </c>
      <c r="F954" s="258" t="s">
        <v>1166</v>
      </c>
      <c r="G954" s="259" t="s">
        <v>166</v>
      </c>
      <c r="H954" s="260">
        <v>140.30699999999999</v>
      </c>
      <c r="I954" s="261"/>
      <c r="J954" s="262">
        <f>ROUND(I954*H954,2)</f>
        <v>0</v>
      </c>
      <c r="K954" s="263"/>
      <c r="L954" s="264"/>
      <c r="M954" s="265" t="s">
        <v>1</v>
      </c>
      <c r="N954" s="266" t="s">
        <v>41</v>
      </c>
      <c r="O954" s="72"/>
      <c r="P954" s="220">
        <f>O954*H954</f>
        <v>0</v>
      </c>
      <c r="Q954" s="220">
        <v>0</v>
      </c>
      <c r="R954" s="220">
        <f>Q954*H954</f>
        <v>0</v>
      </c>
      <c r="S954" s="220">
        <v>0</v>
      </c>
      <c r="T954" s="221">
        <f>S954*H954</f>
        <v>0</v>
      </c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R954" s="222" t="s">
        <v>399</v>
      </c>
      <c r="AT954" s="222" t="s">
        <v>396</v>
      </c>
      <c r="AU954" s="222" t="s">
        <v>88</v>
      </c>
      <c r="AY954" s="17" t="s">
        <v>159</v>
      </c>
      <c r="BE954" s="118">
        <f>IF(N954="základní",J954,0)</f>
        <v>0</v>
      </c>
      <c r="BF954" s="118">
        <f>IF(N954="snížená",J954,0)</f>
        <v>0</v>
      </c>
      <c r="BG954" s="118">
        <f>IF(N954="zákl. přenesená",J954,0)</f>
        <v>0</v>
      </c>
      <c r="BH954" s="118">
        <f>IF(N954="sníž. přenesená",J954,0)</f>
        <v>0</v>
      </c>
      <c r="BI954" s="118">
        <f>IF(N954="nulová",J954,0)</f>
        <v>0</v>
      </c>
      <c r="BJ954" s="17" t="s">
        <v>88</v>
      </c>
      <c r="BK954" s="118">
        <f>ROUND(I954*H954,2)</f>
        <v>0</v>
      </c>
      <c r="BL954" s="17" t="s">
        <v>315</v>
      </c>
      <c r="BM954" s="222" t="s">
        <v>1167</v>
      </c>
    </row>
    <row r="955" spans="1:65" s="14" customFormat="1" ht="11.25">
      <c r="B955" s="234"/>
      <c r="C955" s="235"/>
      <c r="D955" s="225" t="s">
        <v>169</v>
      </c>
      <c r="E955" s="235"/>
      <c r="F955" s="237" t="s">
        <v>1168</v>
      </c>
      <c r="G955" s="235"/>
      <c r="H955" s="238">
        <v>140.30699999999999</v>
      </c>
      <c r="I955" s="239"/>
      <c r="J955" s="235"/>
      <c r="K955" s="235"/>
      <c r="L955" s="240"/>
      <c r="M955" s="241"/>
      <c r="N955" s="242"/>
      <c r="O955" s="242"/>
      <c r="P955" s="242"/>
      <c r="Q955" s="242"/>
      <c r="R955" s="242"/>
      <c r="S955" s="242"/>
      <c r="T955" s="243"/>
      <c r="AT955" s="244" t="s">
        <v>169</v>
      </c>
      <c r="AU955" s="244" t="s">
        <v>88</v>
      </c>
      <c r="AV955" s="14" t="s">
        <v>88</v>
      </c>
      <c r="AW955" s="14" t="s">
        <v>4</v>
      </c>
      <c r="AX955" s="14" t="s">
        <v>82</v>
      </c>
      <c r="AY955" s="244" t="s">
        <v>159</v>
      </c>
    </row>
    <row r="956" spans="1:65" s="2" customFormat="1" ht="24.2" customHeight="1">
      <c r="A956" s="35"/>
      <c r="B956" s="36"/>
      <c r="C956" s="210" t="s">
        <v>1169</v>
      </c>
      <c r="D956" s="210" t="s">
        <v>163</v>
      </c>
      <c r="E956" s="211" t="s">
        <v>1170</v>
      </c>
      <c r="F956" s="212" t="s">
        <v>1171</v>
      </c>
      <c r="G956" s="213" t="s">
        <v>166</v>
      </c>
      <c r="H956" s="214">
        <v>30</v>
      </c>
      <c r="I956" s="215"/>
      <c r="J956" s="216">
        <f>ROUND(I956*H956,2)</f>
        <v>0</v>
      </c>
      <c r="K956" s="217"/>
      <c r="L956" s="38"/>
      <c r="M956" s="218" t="s">
        <v>1</v>
      </c>
      <c r="N956" s="219" t="s">
        <v>41</v>
      </c>
      <c r="O956" s="72"/>
      <c r="P956" s="220">
        <f>O956*H956</f>
        <v>0</v>
      </c>
      <c r="Q956" s="220">
        <v>0</v>
      </c>
      <c r="R956" s="220">
        <f>Q956*H956</f>
        <v>0</v>
      </c>
      <c r="S956" s="220">
        <v>0</v>
      </c>
      <c r="T956" s="221">
        <f>S956*H956</f>
        <v>0</v>
      </c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R956" s="222" t="s">
        <v>315</v>
      </c>
      <c r="AT956" s="222" t="s">
        <v>163</v>
      </c>
      <c r="AU956" s="222" t="s">
        <v>88</v>
      </c>
      <c r="AY956" s="17" t="s">
        <v>159</v>
      </c>
      <c r="BE956" s="118">
        <f>IF(N956="základní",J956,0)</f>
        <v>0</v>
      </c>
      <c r="BF956" s="118">
        <f>IF(N956="snížená",J956,0)</f>
        <v>0</v>
      </c>
      <c r="BG956" s="118">
        <f>IF(N956="zákl. přenesená",J956,0)</f>
        <v>0</v>
      </c>
      <c r="BH956" s="118">
        <f>IF(N956="sníž. přenesená",J956,0)</f>
        <v>0</v>
      </c>
      <c r="BI956" s="118">
        <f>IF(N956="nulová",J956,0)</f>
        <v>0</v>
      </c>
      <c r="BJ956" s="17" t="s">
        <v>88</v>
      </c>
      <c r="BK956" s="118">
        <f>ROUND(I956*H956,2)</f>
        <v>0</v>
      </c>
      <c r="BL956" s="17" t="s">
        <v>315</v>
      </c>
      <c r="BM956" s="222" t="s">
        <v>1172</v>
      </c>
    </row>
    <row r="957" spans="1:65" s="2" customFormat="1" ht="14.45" customHeight="1">
      <c r="A957" s="35"/>
      <c r="B957" s="36"/>
      <c r="C957" s="256" t="s">
        <v>399</v>
      </c>
      <c r="D957" s="256" t="s">
        <v>396</v>
      </c>
      <c r="E957" s="257" t="s">
        <v>1165</v>
      </c>
      <c r="F957" s="258" t="s">
        <v>1166</v>
      </c>
      <c r="G957" s="259" t="s">
        <v>166</v>
      </c>
      <c r="H957" s="260">
        <v>31.5</v>
      </c>
      <c r="I957" s="261"/>
      <c r="J957" s="262">
        <f>ROUND(I957*H957,2)</f>
        <v>0</v>
      </c>
      <c r="K957" s="263"/>
      <c r="L957" s="264"/>
      <c r="M957" s="265" t="s">
        <v>1</v>
      </c>
      <c r="N957" s="266" t="s">
        <v>41</v>
      </c>
      <c r="O957" s="72"/>
      <c r="P957" s="220">
        <f>O957*H957</f>
        <v>0</v>
      </c>
      <c r="Q957" s="220">
        <v>0</v>
      </c>
      <c r="R957" s="220">
        <f>Q957*H957</f>
        <v>0</v>
      </c>
      <c r="S957" s="220">
        <v>0</v>
      </c>
      <c r="T957" s="221">
        <f>S957*H957</f>
        <v>0</v>
      </c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R957" s="222" t="s">
        <v>399</v>
      </c>
      <c r="AT957" s="222" t="s">
        <v>396</v>
      </c>
      <c r="AU957" s="222" t="s">
        <v>88</v>
      </c>
      <c r="AY957" s="17" t="s">
        <v>159</v>
      </c>
      <c r="BE957" s="118">
        <f>IF(N957="základní",J957,0)</f>
        <v>0</v>
      </c>
      <c r="BF957" s="118">
        <f>IF(N957="snížená",J957,0)</f>
        <v>0</v>
      </c>
      <c r="BG957" s="118">
        <f>IF(N957="zákl. přenesená",J957,0)</f>
        <v>0</v>
      </c>
      <c r="BH957" s="118">
        <f>IF(N957="sníž. přenesená",J957,0)</f>
        <v>0</v>
      </c>
      <c r="BI957" s="118">
        <f>IF(N957="nulová",J957,0)</f>
        <v>0</v>
      </c>
      <c r="BJ957" s="17" t="s">
        <v>88</v>
      </c>
      <c r="BK957" s="118">
        <f>ROUND(I957*H957,2)</f>
        <v>0</v>
      </c>
      <c r="BL957" s="17" t="s">
        <v>315</v>
      </c>
      <c r="BM957" s="222" t="s">
        <v>1173</v>
      </c>
    </row>
    <row r="958" spans="1:65" s="14" customFormat="1" ht="11.25">
      <c r="B958" s="234"/>
      <c r="C958" s="235"/>
      <c r="D958" s="225" t="s">
        <v>169</v>
      </c>
      <c r="E958" s="235"/>
      <c r="F958" s="237" t="s">
        <v>1174</v>
      </c>
      <c r="G958" s="235"/>
      <c r="H958" s="238">
        <v>31.5</v>
      </c>
      <c r="I958" s="239"/>
      <c r="J958" s="235"/>
      <c r="K958" s="235"/>
      <c r="L958" s="240"/>
      <c r="M958" s="241"/>
      <c r="N958" s="242"/>
      <c r="O958" s="242"/>
      <c r="P958" s="242"/>
      <c r="Q958" s="242"/>
      <c r="R958" s="242"/>
      <c r="S958" s="242"/>
      <c r="T958" s="243"/>
      <c r="AT958" s="244" t="s">
        <v>169</v>
      </c>
      <c r="AU958" s="244" t="s">
        <v>88</v>
      </c>
      <c r="AV958" s="14" t="s">
        <v>88</v>
      </c>
      <c r="AW958" s="14" t="s">
        <v>4</v>
      </c>
      <c r="AX958" s="14" t="s">
        <v>82</v>
      </c>
      <c r="AY958" s="244" t="s">
        <v>159</v>
      </c>
    </row>
    <row r="959" spans="1:65" s="2" customFormat="1" ht="24.2" customHeight="1">
      <c r="A959" s="35"/>
      <c r="B959" s="36"/>
      <c r="C959" s="210" t="s">
        <v>1175</v>
      </c>
      <c r="D959" s="210" t="s">
        <v>163</v>
      </c>
      <c r="E959" s="211" t="s">
        <v>1176</v>
      </c>
      <c r="F959" s="212" t="s">
        <v>1177</v>
      </c>
      <c r="G959" s="213" t="s">
        <v>166</v>
      </c>
      <c r="H959" s="214">
        <v>15</v>
      </c>
      <c r="I959" s="215"/>
      <c r="J959" s="216">
        <f>ROUND(I959*H959,2)</f>
        <v>0</v>
      </c>
      <c r="K959" s="217"/>
      <c r="L959" s="38"/>
      <c r="M959" s="218" t="s">
        <v>1</v>
      </c>
      <c r="N959" s="219" t="s">
        <v>41</v>
      </c>
      <c r="O959" s="72"/>
      <c r="P959" s="220">
        <f>O959*H959</f>
        <v>0</v>
      </c>
      <c r="Q959" s="220">
        <v>0</v>
      </c>
      <c r="R959" s="220">
        <f>Q959*H959</f>
        <v>0</v>
      </c>
      <c r="S959" s="220">
        <v>0</v>
      </c>
      <c r="T959" s="221">
        <f>S959*H959</f>
        <v>0</v>
      </c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R959" s="222" t="s">
        <v>315</v>
      </c>
      <c r="AT959" s="222" t="s">
        <v>163</v>
      </c>
      <c r="AU959" s="222" t="s">
        <v>88</v>
      </c>
      <c r="AY959" s="17" t="s">
        <v>159</v>
      </c>
      <c r="BE959" s="118">
        <f>IF(N959="základní",J959,0)</f>
        <v>0</v>
      </c>
      <c r="BF959" s="118">
        <f>IF(N959="snížená",J959,0)</f>
        <v>0</v>
      </c>
      <c r="BG959" s="118">
        <f>IF(N959="zákl. přenesená",J959,0)</f>
        <v>0</v>
      </c>
      <c r="BH959" s="118">
        <f>IF(N959="sníž. přenesená",J959,0)</f>
        <v>0</v>
      </c>
      <c r="BI959" s="118">
        <f>IF(N959="nulová",J959,0)</f>
        <v>0</v>
      </c>
      <c r="BJ959" s="17" t="s">
        <v>88</v>
      </c>
      <c r="BK959" s="118">
        <f>ROUND(I959*H959,2)</f>
        <v>0</v>
      </c>
      <c r="BL959" s="17" t="s">
        <v>315</v>
      </c>
      <c r="BM959" s="222" t="s">
        <v>1178</v>
      </c>
    </row>
    <row r="960" spans="1:65" s="2" customFormat="1" ht="14.45" customHeight="1">
      <c r="A960" s="35"/>
      <c r="B960" s="36"/>
      <c r="C960" s="256" t="s">
        <v>1179</v>
      </c>
      <c r="D960" s="256" t="s">
        <v>396</v>
      </c>
      <c r="E960" s="257" t="s">
        <v>1180</v>
      </c>
      <c r="F960" s="258" t="s">
        <v>1181</v>
      </c>
      <c r="G960" s="259" t="s">
        <v>166</v>
      </c>
      <c r="H960" s="260">
        <v>15.75</v>
      </c>
      <c r="I960" s="261"/>
      <c r="J960" s="262">
        <f>ROUND(I960*H960,2)</f>
        <v>0</v>
      </c>
      <c r="K960" s="263"/>
      <c r="L960" s="264"/>
      <c r="M960" s="265" t="s">
        <v>1</v>
      </c>
      <c r="N960" s="266" t="s">
        <v>41</v>
      </c>
      <c r="O960" s="72"/>
      <c r="P960" s="220">
        <f>O960*H960</f>
        <v>0</v>
      </c>
      <c r="Q960" s="220">
        <v>0</v>
      </c>
      <c r="R960" s="220">
        <f>Q960*H960</f>
        <v>0</v>
      </c>
      <c r="S960" s="220">
        <v>0</v>
      </c>
      <c r="T960" s="221">
        <f>S960*H960</f>
        <v>0</v>
      </c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R960" s="222" t="s">
        <v>399</v>
      </c>
      <c r="AT960" s="222" t="s">
        <v>396</v>
      </c>
      <c r="AU960" s="222" t="s">
        <v>88</v>
      </c>
      <c r="AY960" s="17" t="s">
        <v>159</v>
      </c>
      <c r="BE960" s="118">
        <f>IF(N960="základní",J960,0)</f>
        <v>0</v>
      </c>
      <c r="BF960" s="118">
        <f>IF(N960="snížená",J960,0)</f>
        <v>0</v>
      </c>
      <c r="BG960" s="118">
        <f>IF(N960="zákl. přenesená",J960,0)</f>
        <v>0</v>
      </c>
      <c r="BH960" s="118">
        <f>IF(N960="sníž. přenesená",J960,0)</f>
        <v>0</v>
      </c>
      <c r="BI960" s="118">
        <f>IF(N960="nulová",J960,0)</f>
        <v>0</v>
      </c>
      <c r="BJ960" s="17" t="s">
        <v>88</v>
      </c>
      <c r="BK960" s="118">
        <f>ROUND(I960*H960,2)</f>
        <v>0</v>
      </c>
      <c r="BL960" s="17" t="s">
        <v>315</v>
      </c>
      <c r="BM960" s="222" t="s">
        <v>1182</v>
      </c>
    </row>
    <row r="961" spans="1:65" s="14" customFormat="1" ht="11.25">
      <c r="B961" s="234"/>
      <c r="C961" s="235"/>
      <c r="D961" s="225" t="s">
        <v>169</v>
      </c>
      <c r="E961" s="235"/>
      <c r="F961" s="237" t="s">
        <v>1183</v>
      </c>
      <c r="G961" s="235"/>
      <c r="H961" s="238">
        <v>15.75</v>
      </c>
      <c r="I961" s="239"/>
      <c r="J961" s="235"/>
      <c r="K961" s="235"/>
      <c r="L961" s="240"/>
      <c r="M961" s="241"/>
      <c r="N961" s="242"/>
      <c r="O961" s="242"/>
      <c r="P961" s="242"/>
      <c r="Q961" s="242"/>
      <c r="R961" s="242"/>
      <c r="S961" s="242"/>
      <c r="T961" s="243"/>
      <c r="AT961" s="244" t="s">
        <v>169</v>
      </c>
      <c r="AU961" s="244" t="s">
        <v>88</v>
      </c>
      <c r="AV961" s="14" t="s">
        <v>88</v>
      </c>
      <c r="AW961" s="14" t="s">
        <v>4</v>
      </c>
      <c r="AX961" s="14" t="s">
        <v>82</v>
      </c>
      <c r="AY961" s="244" t="s">
        <v>159</v>
      </c>
    </row>
    <row r="962" spans="1:65" s="2" customFormat="1" ht="24.2" customHeight="1">
      <c r="A962" s="35"/>
      <c r="B962" s="36"/>
      <c r="C962" s="210" t="s">
        <v>1184</v>
      </c>
      <c r="D962" s="210" t="s">
        <v>163</v>
      </c>
      <c r="E962" s="211" t="s">
        <v>1185</v>
      </c>
      <c r="F962" s="212" t="s">
        <v>1186</v>
      </c>
      <c r="G962" s="213" t="s">
        <v>166</v>
      </c>
      <c r="H962" s="214">
        <v>430.40100000000001</v>
      </c>
      <c r="I962" s="215"/>
      <c r="J962" s="216">
        <f>ROUND(I962*H962,2)</f>
        <v>0</v>
      </c>
      <c r="K962" s="217"/>
      <c r="L962" s="38"/>
      <c r="M962" s="218" t="s">
        <v>1</v>
      </c>
      <c r="N962" s="219" t="s">
        <v>41</v>
      </c>
      <c r="O962" s="72"/>
      <c r="P962" s="220">
        <f>O962*H962</f>
        <v>0</v>
      </c>
      <c r="Q962" s="220">
        <v>2.0000000000000001E-4</v>
      </c>
      <c r="R962" s="220">
        <f>Q962*H962</f>
        <v>8.6080200000000009E-2</v>
      </c>
      <c r="S962" s="220">
        <v>0</v>
      </c>
      <c r="T962" s="221">
        <f>S962*H962</f>
        <v>0</v>
      </c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R962" s="222" t="s">
        <v>315</v>
      </c>
      <c r="AT962" s="222" t="s">
        <v>163</v>
      </c>
      <c r="AU962" s="222" t="s">
        <v>88</v>
      </c>
      <c r="AY962" s="17" t="s">
        <v>159</v>
      </c>
      <c r="BE962" s="118">
        <f>IF(N962="základní",J962,0)</f>
        <v>0</v>
      </c>
      <c r="BF962" s="118">
        <f>IF(N962="snížená",J962,0)</f>
        <v>0</v>
      </c>
      <c r="BG962" s="118">
        <f>IF(N962="zákl. přenesená",J962,0)</f>
        <v>0</v>
      </c>
      <c r="BH962" s="118">
        <f>IF(N962="sníž. přenesená",J962,0)</f>
        <v>0</v>
      </c>
      <c r="BI962" s="118">
        <f>IF(N962="nulová",J962,0)</f>
        <v>0</v>
      </c>
      <c r="BJ962" s="17" t="s">
        <v>88</v>
      </c>
      <c r="BK962" s="118">
        <f>ROUND(I962*H962,2)</f>
        <v>0</v>
      </c>
      <c r="BL962" s="17" t="s">
        <v>315</v>
      </c>
      <c r="BM962" s="222" t="s">
        <v>1187</v>
      </c>
    </row>
    <row r="963" spans="1:65" s="13" customFormat="1" ht="11.25">
      <c r="B963" s="223"/>
      <c r="C963" s="224"/>
      <c r="D963" s="225" t="s">
        <v>169</v>
      </c>
      <c r="E963" s="226" t="s">
        <v>1</v>
      </c>
      <c r="F963" s="227" t="s">
        <v>1148</v>
      </c>
      <c r="G963" s="224"/>
      <c r="H963" s="226" t="s">
        <v>1</v>
      </c>
      <c r="I963" s="228"/>
      <c r="J963" s="224"/>
      <c r="K963" s="224"/>
      <c r="L963" s="229"/>
      <c r="M963" s="230"/>
      <c r="N963" s="231"/>
      <c r="O963" s="231"/>
      <c r="P963" s="231"/>
      <c r="Q963" s="231"/>
      <c r="R963" s="231"/>
      <c r="S963" s="231"/>
      <c r="T963" s="232"/>
      <c r="AT963" s="233" t="s">
        <v>169</v>
      </c>
      <c r="AU963" s="233" t="s">
        <v>88</v>
      </c>
      <c r="AV963" s="13" t="s">
        <v>82</v>
      </c>
      <c r="AW963" s="13" t="s">
        <v>30</v>
      </c>
      <c r="AX963" s="13" t="s">
        <v>75</v>
      </c>
      <c r="AY963" s="233" t="s">
        <v>159</v>
      </c>
    </row>
    <row r="964" spans="1:65" s="13" customFormat="1" ht="11.25">
      <c r="B964" s="223"/>
      <c r="C964" s="224"/>
      <c r="D964" s="225" t="s">
        <v>169</v>
      </c>
      <c r="E964" s="226" t="s">
        <v>1</v>
      </c>
      <c r="F964" s="227" t="s">
        <v>177</v>
      </c>
      <c r="G964" s="224"/>
      <c r="H964" s="226" t="s">
        <v>1</v>
      </c>
      <c r="I964" s="228"/>
      <c r="J964" s="224"/>
      <c r="K964" s="224"/>
      <c r="L964" s="229"/>
      <c r="M964" s="230"/>
      <c r="N964" s="231"/>
      <c r="O964" s="231"/>
      <c r="P964" s="231"/>
      <c r="Q964" s="231"/>
      <c r="R964" s="231"/>
      <c r="S964" s="231"/>
      <c r="T964" s="232"/>
      <c r="AT964" s="233" t="s">
        <v>169</v>
      </c>
      <c r="AU964" s="233" t="s">
        <v>88</v>
      </c>
      <c r="AV964" s="13" t="s">
        <v>82</v>
      </c>
      <c r="AW964" s="13" t="s">
        <v>30</v>
      </c>
      <c r="AX964" s="13" t="s">
        <v>75</v>
      </c>
      <c r="AY964" s="233" t="s">
        <v>159</v>
      </c>
    </row>
    <row r="965" spans="1:65" s="14" customFormat="1" ht="11.25">
      <c r="B965" s="234"/>
      <c r="C965" s="235"/>
      <c r="D965" s="225" t="s">
        <v>169</v>
      </c>
      <c r="E965" s="236" t="s">
        <v>1</v>
      </c>
      <c r="F965" s="237" t="s">
        <v>178</v>
      </c>
      <c r="G965" s="235"/>
      <c r="H965" s="238">
        <v>11.75</v>
      </c>
      <c r="I965" s="239"/>
      <c r="J965" s="235"/>
      <c r="K965" s="235"/>
      <c r="L965" s="240"/>
      <c r="M965" s="241"/>
      <c r="N965" s="242"/>
      <c r="O965" s="242"/>
      <c r="P965" s="242"/>
      <c r="Q965" s="242"/>
      <c r="R965" s="242"/>
      <c r="S965" s="242"/>
      <c r="T965" s="243"/>
      <c r="AT965" s="244" t="s">
        <v>169</v>
      </c>
      <c r="AU965" s="244" t="s">
        <v>88</v>
      </c>
      <c r="AV965" s="14" t="s">
        <v>88</v>
      </c>
      <c r="AW965" s="14" t="s">
        <v>30</v>
      </c>
      <c r="AX965" s="14" t="s">
        <v>75</v>
      </c>
      <c r="AY965" s="244" t="s">
        <v>159</v>
      </c>
    </row>
    <row r="966" spans="1:65" s="13" customFormat="1" ht="11.25">
      <c r="B966" s="223"/>
      <c r="C966" s="224"/>
      <c r="D966" s="225" t="s">
        <v>169</v>
      </c>
      <c r="E966" s="226" t="s">
        <v>1</v>
      </c>
      <c r="F966" s="227" t="s">
        <v>228</v>
      </c>
      <c r="G966" s="224"/>
      <c r="H966" s="226" t="s">
        <v>1</v>
      </c>
      <c r="I966" s="228"/>
      <c r="J966" s="224"/>
      <c r="K966" s="224"/>
      <c r="L966" s="229"/>
      <c r="M966" s="230"/>
      <c r="N966" s="231"/>
      <c r="O966" s="231"/>
      <c r="P966" s="231"/>
      <c r="Q966" s="231"/>
      <c r="R966" s="231"/>
      <c r="S966" s="231"/>
      <c r="T966" s="232"/>
      <c r="AT966" s="233" t="s">
        <v>169</v>
      </c>
      <c r="AU966" s="233" t="s">
        <v>88</v>
      </c>
      <c r="AV966" s="13" t="s">
        <v>82</v>
      </c>
      <c r="AW966" s="13" t="s">
        <v>30</v>
      </c>
      <c r="AX966" s="13" t="s">
        <v>75</v>
      </c>
      <c r="AY966" s="233" t="s">
        <v>159</v>
      </c>
    </row>
    <row r="967" spans="1:65" s="14" customFormat="1" ht="11.25">
      <c r="B967" s="234"/>
      <c r="C967" s="235"/>
      <c r="D967" s="225" t="s">
        <v>169</v>
      </c>
      <c r="E967" s="236" t="s">
        <v>1</v>
      </c>
      <c r="F967" s="237" t="s">
        <v>239</v>
      </c>
      <c r="G967" s="235"/>
      <c r="H967" s="238">
        <v>4.1109999999999998</v>
      </c>
      <c r="I967" s="239"/>
      <c r="J967" s="235"/>
      <c r="K967" s="235"/>
      <c r="L967" s="240"/>
      <c r="M967" s="241"/>
      <c r="N967" s="242"/>
      <c r="O967" s="242"/>
      <c r="P967" s="242"/>
      <c r="Q967" s="242"/>
      <c r="R967" s="242"/>
      <c r="S967" s="242"/>
      <c r="T967" s="243"/>
      <c r="AT967" s="244" t="s">
        <v>169</v>
      </c>
      <c r="AU967" s="244" t="s">
        <v>88</v>
      </c>
      <c r="AV967" s="14" t="s">
        <v>88</v>
      </c>
      <c r="AW967" s="14" t="s">
        <v>30</v>
      </c>
      <c r="AX967" s="14" t="s">
        <v>75</v>
      </c>
      <c r="AY967" s="244" t="s">
        <v>159</v>
      </c>
    </row>
    <row r="968" spans="1:65" s="13" customFormat="1" ht="11.25">
      <c r="B968" s="223"/>
      <c r="C968" s="224"/>
      <c r="D968" s="225" t="s">
        <v>169</v>
      </c>
      <c r="E968" s="226" t="s">
        <v>1</v>
      </c>
      <c r="F968" s="227" t="s">
        <v>240</v>
      </c>
      <c r="G968" s="224"/>
      <c r="H968" s="226" t="s">
        <v>1</v>
      </c>
      <c r="I968" s="228"/>
      <c r="J968" s="224"/>
      <c r="K968" s="224"/>
      <c r="L968" s="229"/>
      <c r="M968" s="230"/>
      <c r="N968" s="231"/>
      <c r="O968" s="231"/>
      <c r="P968" s="231"/>
      <c r="Q968" s="231"/>
      <c r="R968" s="231"/>
      <c r="S968" s="231"/>
      <c r="T968" s="232"/>
      <c r="AT968" s="233" t="s">
        <v>169</v>
      </c>
      <c r="AU968" s="233" t="s">
        <v>88</v>
      </c>
      <c r="AV968" s="13" t="s">
        <v>82</v>
      </c>
      <c r="AW968" s="13" t="s">
        <v>30</v>
      </c>
      <c r="AX968" s="13" t="s">
        <v>75</v>
      </c>
      <c r="AY968" s="233" t="s">
        <v>159</v>
      </c>
    </row>
    <row r="969" spans="1:65" s="14" customFormat="1" ht="11.25">
      <c r="B969" s="234"/>
      <c r="C969" s="235"/>
      <c r="D969" s="225" t="s">
        <v>169</v>
      </c>
      <c r="E969" s="236" t="s">
        <v>1</v>
      </c>
      <c r="F969" s="237" t="s">
        <v>241</v>
      </c>
      <c r="G969" s="235"/>
      <c r="H969" s="238">
        <v>2.0590000000000002</v>
      </c>
      <c r="I969" s="239"/>
      <c r="J969" s="235"/>
      <c r="K969" s="235"/>
      <c r="L969" s="240"/>
      <c r="M969" s="241"/>
      <c r="N969" s="242"/>
      <c r="O969" s="242"/>
      <c r="P969" s="242"/>
      <c r="Q969" s="242"/>
      <c r="R969" s="242"/>
      <c r="S969" s="242"/>
      <c r="T969" s="243"/>
      <c r="AT969" s="244" t="s">
        <v>169</v>
      </c>
      <c r="AU969" s="244" t="s">
        <v>88</v>
      </c>
      <c r="AV969" s="14" t="s">
        <v>88</v>
      </c>
      <c r="AW969" s="14" t="s">
        <v>30</v>
      </c>
      <c r="AX969" s="14" t="s">
        <v>75</v>
      </c>
      <c r="AY969" s="244" t="s">
        <v>159</v>
      </c>
    </row>
    <row r="970" spans="1:65" s="13" customFormat="1" ht="11.25">
      <c r="B970" s="223"/>
      <c r="C970" s="224"/>
      <c r="D970" s="225" t="s">
        <v>169</v>
      </c>
      <c r="E970" s="226" t="s">
        <v>1</v>
      </c>
      <c r="F970" s="227" t="s">
        <v>206</v>
      </c>
      <c r="G970" s="224"/>
      <c r="H970" s="226" t="s">
        <v>1</v>
      </c>
      <c r="I970" s="228"/>
      <c r="J970" s="224"/>
      <c r="K970" s="224"/>
      <c r="L970" s="229"/>
      <c r="M970" s="230"/>
      <c r="N970" s="231"/>
      <c r="O970" s="231"/>
      <c r="P970" s="231"/>
      <c r="Q970" s="231"/>
      <c r="R970" s="231"/>
      <c r="S970" s="231"/>
      <c r="T970" s="232"/>
      <c r="AT970" s="233" t="s">
        <v>169</v>
      </c>
      <c r="AU970" s="233" t="s">
        <v>88</v>
      </c>
      <c r="AV970" s="13" t="s">
        <v>82</v>
      </c>
      <c r="AW970" s="13" t="s">
        <v>30</v>
      </c>
      <c r="AX970" s="13" t="s">
        <v>75</v>
      </c>
      <c r="AY970" s="233" t="s">
        <v>159</v>
      </c>
    </row>
    <row r="971" spans="1:65" s="14" customFormat="1" ht="22.5">
      <c r="B971" s="234"/>
      <c r="C971" s="235"/>
      <c r="D971" s="225" t="s">
        <v>169</v>
      </c>
      <c r="E971" s="236" t="s">
        <v>1</v>
      </c>
      <c r="F971" s="237" t="s">
        <v>242</v>
      </c>
      <c r="G971" s="235"/>
      <c r="H971" s="238">
        <v>21.007999999999999</v>
      </c>
      <c r="I971" s="239"/>
      <c r="J971" s="235"/>
      <c r="K971" s="235"/>
      <c r="L971" s="240"/>
      <c r="M971" s="241"/>
      <c r="N971" s="242"/>
      <c r="O971" s="242"/>
      <c r="P971" s="242"/>
      <c r="Q971" s="242"/>
      <c r="R971" s="242"/>
      <c r="S971" s="242"/>
      <c r="T971" s="243"/>
      <c r="AT971" s="244" t="s">
        <v>169</v>
      </c>
      <c r="AU971" s="244" t="s">
        <v>88</v>
      </c>
      <c r="AV971" s="14" t="s">
        <v>88</v>
      </c>
      <c r="AW971" s="14" t="s">
        <v>30</v>
      </c>
      <c r="AX971" s="14" t="s">
        <v>75</v>
      </c>
      <c r="AY971" s="244" t="s">
        <v>159</v>
      </c>
    </row>
    <row r="972" spans="1:65" s="13" customFormat="1" ht="11.25">
      <c r="B972" s="223"/>
      <c r="C972" s="224"/>
      <c r="D972" s="225" t="s">
        <v>169</v>
      </c>
      <c r="E972" s="226" t="s">
        <v>1</v>
      </c>
      <c r="F972" s="227" t="s">
        <v>243</v>
      </c>
      <c r="G972" s="224"/>
      <c r="H972" s="226" t="s">
        <v>1</v>
      </c>
      <c r="I972" s="228"/>
      <c r="J972" s="224"/>
      <c r="K972" s="224"/>
      <c r="L972" s="229"/>
      <c r="M972" s="230"/>
      <c r="N972" s="231"/>
      <c r="O972" s="231"/>
      <c r="P972" s="231"/>
      <c r="Q972" s="231"/>
      <c r="R972" s="231"/>
      <c r="S972" s="231"/>
      <c r="T972" s="232"/>
      <c r="AT972" s="233" t="s">
        <v>169</v>
      </c>
      <c r="AU972" s="233" t="s">
        <v>88</v>
      </c>
      <c r="AV972" s="13" t="s">
        <v>82</v>
      </c>
      <c r="AW972" s="13" t="s">
        <v>30</v>
      </c>
      <c r="AX972" s="13" t="s">
        <v>75</v>
      </c>
      <c r="AY972" s="233" t="s">
        <v>159</v>
      </c>
    </row>
    <row r="973" spans="1:65" s="14" customFormat="1" ht="11.25">
      <c r="B973" s="234"/>
      <c r="C973" s="235"/>
      <c r="D973" s="225" t="s">
        <v>169</v>
      </c>
      <c r="E973" s="236" t="s">
        <v>1</v>
      </c>
      <c r="F973" s="237" t="s">
        <v>244</v>
      </c>
      <c r="G973" s="235"/>
      <c r="H973" s="238">
        <v>6.2629999999999999</v>
      </c>
      <c r="I973" s="239"/>
      <c r="J973" s="235"/>
      <c r="K973" s="235"/>
      <c r="L973" s="240"/>
      <c r="M973" s="241"/>
      <c r="N973" s="242"/>
      <c r="O973" s="242"/>
      <c r="P973" s="242"/>
      <c r="Q973" s="242"/>
      <c r="R973" s="242"/>
      <c r="S973" s="242"/>
      <c r="T973" s="243"/>
      <c r="AT973" s="244" t="s">
        <v>169</v>
      </c>
      <c r="AU973" s="244" t="s">
        <v>88</v>
      </c>
      <c r="AV973" s="14" t="s">
        <v>88</v>
      </c>
      <c r="AW973" s="14" t="s">
        <v>30</v>
      </c>
      <c r="AX973" s="14" t="s">
        <v>75</v>
      </c>
      <c r="AY973" s="244" t="s">
        <v>159</v>
      </c>
    </row>
    <row r="974" spans="1:65" s="13" customFormat="1" ht="11.25">
      <c r="B974" s="223"/>
      <c r="C974" s="224"/>
      <c r="D974" s="225" t="s">
        <v>169</v>
      </c>
      <c r="E974" s="226" t="s">
        <v>1</v>
      </c>
      <c r="F974" s="227" t="s">
        <v>245</v>
      </c>
      <c r="G974" s="224"/>
      <c r="H974" s="226" t="s">
        <v>1</v>
      </c>
      <c r="I974" s="228"/>
      <c r="J974" s="224"/>
      <c r="K974" s="224"/>
      <c r="L974" s="229"/>
      <c r="M974" s="230"/>
      <c r="N974" s="231"/>
      <c r="O974" s="231"/>
      <c r="P974" s="231"/>
      <c r="Q974" s="231"/>
      <c r="R974" s="231"/>
      <c r="S974" s="231"/>
      <c r="T974" s="232"/>
      <c r="AT974" s="233" t="s">
        <v>169</v>
      </c>
      <c r="AU974" s="233" t="s">
        <v>88</v>
      </c>
      <c r="AV974" s="13" t="s">
        <v>82</v>
      </c>
      <c r="AW974" s="13" t="s">
        <v>30</v>
      </c>
      <c r="AX974" s="13" t="s">
        <v>75</v>
      </c>
      <c r="AY974" s="233" t="s">
        <v>159</v>
      </c>
    </row>
    <row r="975" spans="1:65" s="14" customFormat="1" ht="11.25">
      <c r="B975" s="234"/>
      <c r="C975" s="235"/>
      <c r="D975" s="225" t="s">
        <v>169</v>
      </c>
      <c r="E975" s="236" t="s">
        <v>1</v>
      </c>
      <c r="F975" s="237" t="s">
        <v>246</v>
      </c>
      <c r="G975" s="235"/>
      <c r="H975" s="238">
        <v>29.021000000000001</v>
      </c>
      <c r="I975" s="239"/>
      <c r="J975" s="235"/>
      <c r="K975" s="235"/>
      <c r="L975" s="240"/>
      <c r="M975" s="241"/>
      <c r="N975" s="242"/>
      <c r="O975" s="242"/>
      <c r="P975" s="242"/>
      <c r="Q975" s="242"/>
      <c r="R975" s="242"/>
      <c r="S975" s="242"/>
      <c r="T975" s="243"/>
      <c r="AT975" s="244" t="s">
        <v>169</v>
      </c>
      <c r="AU975" s="244" t="s">
        <v>88</v>
      </c>
      <c r="AV975" s="14" t="s">
        <v>88</v>
      </c>
      <c r="AW975" s="14" t="s">
        <v>30</v>
      </c>
      <c r="AX975" s="14" t="s">
        <v>75</v>
      </c>
      <c r="AY975" s="244" t="s">
        <v>159</v>
      </c>
    </row>
    <row r="976" spans="1:65" s="13" customFormat="1" ht="11.25">
      <c r="B976" s="223"/>
      <c r="C976" s="224"/>
      <c r="D976" s="225" t="s">
        <v>169</v>
      </c>
      <c r="E976" s="226" t="s">
        <v>1</v>
      </c>
      <c r="F976" s="227" t="s">
        <v>247</v>
      </c>
      <c r="G976" s="224"/>
      <c r="H976" s="226" t="s">
        <v>1</v>
      </c>
      <c r="I976" s="228"/>
      <c r="J976" s="224"/>
      <c r="K976" s="224"/>
      <c r="L976" s="229"/>
      <c r="M976" s="230"/>
      <c r="N976" s="231"/>
      <c r="O976" s="231"/>
      <c r="P976" s="231"/>
      <c r="Q976" s="231"/>
      <c r="R976" s="231"/>
      <c r="S976" s="231"/>
      <c r="T976" s="232"/>
      <c r="AT976" s="233" t="s">
        <v>169</v>
      </c>
      <c r="AU976" s="233" t="s">
        <v>88</v>
      </c>
      <c r="AV976" s="13" t="s">
        <v>82</v>
      </c>
      <c r="AW976" s="13" t="s">
        <v>30</v>
      </c>
      <c r="AX976" s="13" t="s">
        <v>75</v>
      </c>
      <c r="AY976" s="233" t="s">
        <v>159</v>
      </c>
    </row>
    <row r="977" spans="2:51" s="14" customFormat="1" ht="11.25">
      <c r="B977" s="234"/>
      <c r="C977" s="235"/>
      <c r="D977" s="225" t="s">
        <v>169</v>
      </c>
      <c r="E977" s="236" t="s">
        <v>1</v>
      </c>
      <c r="F977" s="237" t="s">
        <v>1149</v>
      </c>
      <c r="G977" s="235"/>
      <c r="H977" s="238">
        <v>19.28</v>
      </c>
      <c r="I977" s="239"/>
      <c r="J977" s="235"/>
      <c r="K977" s="235"/>
      <c r="L977" s="240"/>
      <c r="M977" s="241"/>
      <c r="N977" s="242"/>
      <c r="O977" s="242"/>
      <c r="P977" s="242"/>
      <c r="Q977" s="242"/>
      <c r="R977" s="242"/>
      <c r="S977" s="242"/>
      <c r="T977" s="243"/>
      <c r="AT977" s="244" t="s">
        <v>169</v>
      </c>
      <c r="AU977" s="244" t="s">
        <v>88</v>
      </c>
      <c r="AV977" s="14" t="s">
        <v>88</v>
      </c>
      <c r="AW977" s="14" t="s">
        <v>30</v>
      </c>
      <c r="AX977" s="14" t="s">
        <v>75</v>
      </c>
      <c r="AY977" s="244" t="s">
        <v>159</v>
      </c>
    </row>
    <row r="978" spans="2:51" s="13" customFormat="1" ht="11.25">
      <c r="B978" s="223"/>
      <c r="C978" s="224"/>
      <c r="D978" s="225" t="s">
        <v>169</v>
      </c>
      <c r="E978" s="226" t="s">
        <v>1</v>
      </c>
      <c r="F978" s="227" t="s">
        <v>249</v>
      </c>
      <c r="G978" s="224"/>
      <c r="H978" s="226" t="s">
        <v>1</v>
      </c>
      <c r="I978" s="228"/>
      <c r="J978" s="224"/>
      <c r="K978" s="224"/>
      <c r="L978" s="229"/>
      <c r="M978" s="230"/>
      <c r="N978" s="231"/>
      <c r="O978" s="231"/>
      <c r="P978" s="231"/>
      <c r="Q978" s="231"/>
      <c r="R978" s="231"/>
      <c r="S978" s="231"/>
      <c r="T978" s="232"/>
      <c r="AT978" s="233" t="s">
        <v>169</v>
      </c>
      <c r="AU978" s="233" t="s">
        <v>88</v>
      </c>
      <c r="AV978" s="13" t="s">
        <v>82</v>
      </c>
      <c r="AW978" s="13" t="s">
        <v>30</v>
      </c>
      <c r="AX978" s="13" t="s">
        <v>75</v>
      </c>
      <c r="AY978" s="233" t="s">
        <v>159</v>
      </c>
    </row>
    <row r="979" spans="2:51" s="14" customFormat="1" ht="11.25">
      <c r="B979" s="234"/>
      <c r="C979" s="235"/>
      <c r="D979" s="225" t="s">
        <v>169</v>
      </c>
      <c r="E979" s="236" t="s">
        <v>1</v>
      </c>
      <c r="F979" s="237" t="s">
        <v>250</v>
      </c>
      <c r="G979" s="235"/>
      <c r="H979" s="238">
        <v>21.597999999999999</v>
      </c>
      <c r="I979" s="239"/>
      <c r="J979" s="235"/>
      <c r="K979" s="235"/>
      <c r="L979" s="240"/>
      <c r="M979" s="241"/>
      <c r="N979" s="242"/>
      <c r="O979" s="242"/>
      <c r="P979" s="242"/>
      <c r="Q979" s="242"/>
      <c r="R979" s="242"/>
      <c r="S979" s="242"/>
      <c r="T979" s="243"/>
      <c r="AT979" s="244" t="s">
        <v>169</v>
      </c>
      <c r="AU979" s="244" t="s">
        <v>88</v>
      </c>
      <c r="AV979" s="14" t="s">
        <v>88</v>
      </c>
      <c r="AW979" s="14" t="s">
        <v>30</v>
      </c>
      <c r="AX979" s="14" t="s">
        <v>75</v>
      </c>
      <c r="AY979" s="244" t="s">
        <v>159</v>
      </c>
    </row>
    <row r="980" spans="2:51" s="13" customFormat="1" ht="11.25">
      <c r="B980" s="223"/>
      <c r="C980" s="224"/>
      <c r="D980" s="225" t="s">
        <v>169</v>
      </c>
      <c r="E980" s="226" t="s">
        <v>1</v>
      </c>
      <c r="F980" s="227" t="s">
        <v>251</v>
      </c>
      <c r="G980" s="224"/>
      <c r="H980" s="226" t="s">
        <v>1</v>
      </c>
      <c r="I980" s="228"/>
      <c r="J980" s="224"/>
      <c r="K980" s="224"/>
      <c r="L980" s="229"/>
      <c r="M980" s="230"/>
      <c r="N980" s="231"/>
      <c r="O980" s="231"/>
      <c r="P980" s="231"/>
      <c r="Q980" s="231"/>
      <c r="R980" s="231"/>
      <c r="S980" s="231"/>
      <c r="T980" s="232"/>
      <c r="AT980" s="233" t="s">
        <v>169</v>
      </c>
      <c r="AU980" s="233" t="s">
        <v>88</v>
      </c>
      <c r="AV980" s="13" t="s">
        <v>82</v>
      </c>
      <c r="AW980" s="13" t="s">
        <v>30</v>
      </c>
      <c r="AX980" s="13" t="s">
        <v>75</v>
      </c>
      <c r="AY980" s="233" t="s">
        <v>159</v>
      </c>
    </row>
    <row r="981" spans="2:51" s="14" customFormat="1" ht="11.25">
      <c r="B981" s="234"/>
      <c r="C981" s="235"/>
      <c r="D981" s="225" t="s">
        <v>169</v>
      </c>
      <c r="E981" s="236" t="s">
        <v>1</v>
      </c>
      <c r="F981" s="237" t="s">
        <v>252</v>
      </c>
      <c r="G981" s="235"/>
      <c r="H981" s="238">
        <v>18.536000000000001</v>
      </c>
      <c r="I981" s="239"/>
      <c r="J981" s="235"/>
      <c r="K981" s="235"/>
      <c r="L981" s="240"/>
      <c r="M981" s="241"/>
      <c r="N981" s="242"/>
      <c r="O981" s="242"/>
      <c r="P981" s="242"/>
      <c r="Q981" s="242"/>
      <c r="R981" s="242"/>
      <c r="S981" s="242"/>
      <c r="T981" s="243"/>
      <c r="AT981" s="244" t="s">
        <v>169</v>
      </c>
      <c r="AU981" s="244" t="s">
        <v>88</v>
      </c>
      <c r="AV981" s="14" t="s">
        <v>88</v>
      </c>
      <c r="AW981" s="14" t="s">
        <v>30</v>
      </c>
      <c r="AX981" s="14" t="s">
        <v>75</v>
      </c>
      <c r="AY981" s="244" t="s">
        <v>159</v>
      </c>
    </row>
    <row r="982" spans="2:51" s="13" customFormat="1" ht="11.25">
      <c r="B982" s="223"/>
      <c r="C982" s="224"/>
      <c r="D982" s="225" t="s">
        <v>169</v>
      </c>
      <c r="E982" s="226" t="s">
        <v>1</v>
      </c>
      <c r="F982" s="227" t="s">
        <v>1150</v>
      </c>
      <c r="G982" s="224"/>
      <c r="H982" s="226" t="s">
        <v>1</v>
      </c>
      <c r="I982" s="228"/>
      <c r="J982" s="224"/>
      <c r="K982" s="224"/>
      <c r="L982" s="229"/>
      <c r="M982" s="230"/>
      <c r="N982" s="231"/>
      <c r="O982" s="231"/>
      <c r="P982" s="231"/>
      <c r="Q982" s="231"/>
      <c r="R982" s="231"/>
      <c r="S982" s="231"/>
      <c r="T982" s="232"/>
      <c r="AT982" s="233" t="s">
        <v>169</v>
      </c>
      <c r="AU982" s="233" t="s">
        <v>88</v>
      </c>
      <c r="AV982" s="13" t="s">
        <v>82</v>
      </c>
      <c r="AW982" s="13" t="s">
        <v>30</v>
      </c>
      <c r="AX982" s="13" t="s">
        <v>75</v>
      </c>
      <c r="AY982" s="233" t="s">
        <v>159</v>
      </c>
    </row>
    <row r="983" spans="2:51" s="13" customFormat="1" ht="11.25">
      <c r="B983" s="223"/>
      <c r="C983" s="224"/>
      <c r="D983" s="225" t="s">
        <v>169</v>
      </c>
      <c r="E983" s="226" t="s">
        <v>1</v>
      </c>
      <c r="F983" s="227" t="s">
        <v>177</v>
      </c>
      <c r="G983" s="224"/>
      <c r="H983" s="226" t="s">
        <v>1</v>
      </c>
      <c r="I983" s="228"/>
      <c r="J983" s="224"/>
      <c r="K983" s="224"/>
      <c r="L983" s="229"/>
      <c r="M983" s="230"/>
      <c r="N983" s="231"/>
      <c r="O983" s="231"/>
      <c r="P983" s="231"/>
      <c r="Q983" s="231"/>
      <c r="R983" s="231"/>
      <c r="S983" s="231"/>
      <c r="T983" s="232"/>
      <c r="AT983" s="233" t="s">
        <v>169</v>
      </c>
      <c r="AU983" s="233" t="s">
        <v>88</v>
      </c>
      <c r="AV983" s="13" t="s">
        <v>82</v>
      </c>
      <c r="AW983" s="13" t="s">
        <v>30</v>
      </c>
      <c r="AX983" s="13" t="s">
        <v>75</v>
      </c>
      <c r="AY983" s="233" t="s">
        <v>159</v>
      </c>
    </row>
    <row r="984" spans="2:51" s="14" customFormat="1" ht="22.5">
      <c r="B984" s="234"/>
      <c r="C984" s="235"/>
      <c r="D984" s="225" t="s">
        <v>169</v>
      </c>
      <c r="E984" s="236" t="s">
        <v>1</v>
      </c>
      <c r="F984" s="237" t="s">
        <v>1151</v>
      </c>
      <c r="G984" s="235"/>
      <c r="H984" s="238">
        <v>42.540999999999997</v>
      </c>
      <c r="I984" s="239"/>
      <c r="J984" s="235"/>
      <c r="K984" s="235"/>
      <c r="L984" s="240"/>
      <c r="M984" s="241"/>
      <c r="N984" s="242"/>
      <c r="O984" s="242"/>
      <c r="P984" s="242"/>
      <c r="Q984" s="242"/>
      <c r="R984" s="242"/>
      <c r="S984" s="242"/>
      <c r="T984" s="243"/>
      <c r="AT984" s="244" t="s">
        <v>169</v>
      </c>
      <c r="AU984" s="244" t="s">
        <v>88</v>
      </c>
      <c r="AV984" s="14" t="s">
        <v>88</v>
      </c>
      <c r="AW984" s="14" t="s">
        <v>30</v>
      </c>
      <c r="AX984" s="14" t="s">
        <v>75</v>
      </c>
      <c r="AY984" s="244" t="s">
        <v>159</v>
      </c>
    </row>
    <row r="985" spans="2:51" s="13" customFormat="1" ht="11.25">
      <c r="B985" s="223"/>
      <c r="C985" s="224"/>
      <c r="D985" s="225" t="s">
        <v>169</v>
      </c>
      <c r="E985" s="226" t="s">
        <v>1</v>
      </c>
      <c r="F985" s="227" t="s">
        <v>228</v>
      </c>
      <c r="G985" s="224"/>
      <c r="H985" s="226" t="s">
        <v>1</v>
      </c>
      <c r="I985" s="228"/>
      <c r="J985" s="224"/>
      <c r="K985" s="224"/>
      <c r="L985" s="229"/>
      <c r="M985" s="230"/>
      <c r="N985" s="231"/>
      <c r="O985" s="231"/>
      <c r="P985" s="231"/>
      <c r="Q985" s="231"/>
      <c r="R985" s="231"/>
      <c r="S985" s="231"/>
      <c r="T985" s="232"/>
      <c r="AT985" s="233" t="s">
        <v>169</v>
      </c>
      <c r="AU985" s="233" t="s">
        <v>88</v>
      </c>
      <c r="AV985" s="13" t="s">
        <v>82</v>
      </c>
      <c r="AW985" s="13" t="s">
        <v>30</v>
      </c>
      <c r="AX985" s="13" t="s">
        <v>75</v>
      </c>
      <c r="AY985" s="233" t="s">
        <v>159</v>
      </c>
    </row>
    <row r="986" spans="2:51" s="14" customFormat="1" ht="22.5">
      <c r="B986" s="234"/>
      <c r="C986" s="235"/>
      <c r="D986" s="225" t="s">
        <v>169</v>
      </c>
      <c r="E986" s="236" t="s">
        <v>1</v>
      </c>
      <c r="F986" s="237" t="s">
        <v>1152</v>
      </c>
      <c r="G986" s="235"/>
      <c r="H986" s="238">
        <v>20.353000000000002</v>
      </c>
      <c r="I986" s="239"/>
      <c r="J986" s="235"/>
      <c r="K986" s="235"/>
      <c r="L986" s="240"/>
      <c r="M986" s="241"/>
      <c r="N986" s="242"/>
      <c r="O986" s="242"/>
      <c r="P986" s="242"/>
      <c r="Q986" s="242"/>
      <c r="R986" s="242"/>
      <c r="S986" s="242"/>
      <c r="T986" s="243"/>
      <c r="AT986" s="244" t="s">
        <v>169</v>
      </c>
      <c r="AU986" s="244" t="s">
        <v>88</v>
      </c>
      <c r="AV986" s="14" t="s">
        <v>88</v>
      </c>
      <c r="AW986" s="14" t="s">
        <v>30</v>
      </c>
      <c r="AX986" s="14" t="s">
        <v>75</v>
      </c>
      <c r="AY986" s="244" t="s">
        <v>159</v>
      </c>
    </row>
    <row r="987" spans="2:51" s="13" customFormat="1" ht="11.25">
      <c r="B987" s="223"/>
      <c r="C987" s="224"/>
      <c r="D987" s="225" t="s">
        <v>169</v>
      </c>
      <c r="E987" s="226" t="s">
        <v>1</v>
      </c>
      <c r="F987" s="227" t="s">
        <v>240</v>
      </c>
      <c r="G987" s="224"/>
      <c r="H987" s="226" t="s">
        <v>1</v>
      </c>
      <c r="I987" s="228"/>
      <c r="J987" s="224"/>
      <c r="K987" s="224"/>
      <c r="L987" s="229"/>
      <c r="M987" s="230"/>
      <c r="N987" s="231"/>
      <c r="O987" s="231"/>
      <c r="P987" s="231"/>
      <c r="Q987" s="231"/>
      <c r="R987" s="231"/>
      <c r="S987" s="231"/>
      <c r="T987" s="232"/>
      <c r="AT987" s="233" t="s">
        <v>169</v>
      </c>
      <c r="AU987" s="233" t="s">
        <v>88</v>
      </c>
      <c r="AV987" s="13" t="s">
        <v>82</v>
      </c>
      <c r="AW987" s="13" t="s">
        <v>30</v>
      </c>
      <c r="AX987" s="13" t="s">
        <v>75</v>
      </c>
      <c r="AY987" s="233" t="s">
        <v>159</v>
      </c>
    </row>
    <row r="988" spans="2:51" s="14" customFormat="1" ht="11.25">
      <c r="B988" s="234"/>
      <c r="C988" s="235"/>
      <c r="D988" s="225" t="s">
        <v>169</v>
      </c>
      <c r="E988" s="236" t="s">
        <v>1</v>
      </c>
      <c r="F988" s="237" t="s">
        <v>1153</v>
      </c>
      <c r="G988" s="235"/>
      <c r="H988" s="238">
        <v>15.85</v>
      </c>
      <c r="I988" s="239"/>
      <c r="J988" s="235"/>
      <c r="K988" s="235"/>
      <c r="L988" s="240"/>
      <c r="M988" s="241"/>
      <c r="N988" s="242"/>
      <c r="O988" s="242"/>
      <c r="P988" s="242"/>
      <c r="Q988" s="242"/>
      <c r="R988" s="242"/>
      <c r="S988" s="242"/>
      <c r="T988" s="243"/>
      <c r="AT988" s="244" t="s">
        <v>169</v>
      </c>
      <c r="AU988" s="244" t="s">
        <v>88</v>
      </c>
      <c r="AV988" s="14" t="s">
        <v>88</v>
      </c>
      <c r="AW988" s="14" t="s">
        <v>30</v>
      </c>
      <c r="AX988" s="14" t="s">
        <v>75</v>
      </c>
      <c r="AY988" s="244" t="s">
        <v>159</v>
      </c>
    </row>
    <row r="989" spans="2:51" s="13" customFormat="1" ht="11.25">
      <c r="B989" s="223"/>
      <c r="C989" s="224"/>
      <c r="D989" s="225" t="s">
        <v>169</v>
      </c>
      <c r="E989" s="226" t="s">
        <v>1</v>
      </c>
      <c r="F989" s="227" t="s">
        <v>206</v>
      </c>
      <c r="G989" s="224"/>
      <c r="H989" s="226" t="s">
        <v>1</v>
      </c>
      <c r="I989" s="228"/>
      <c r="J989" s="224"/>
      <c r="K989" s="224"/>
      <c r="L989" s="229"/>
      <c r="M989" s="230"/>
      <c r="N989" s="231"/>
      <c r="O989" s="231"/>
      <c r="P989" s="231"/>
      <c r="Q989" s="231"/>
      <c r="R989" s="231"/>
      <c r="S989" s="231"/>
      <c r="T989" s="232"/>
      <c r="AT989" s="233" t="s">
        <v>169</v>
      </c>
      <c r="AU989" s="233" t="s">
        <v>88</v>
      </c>
      <c r="AV989" s="13" t="s">
        <v>82</v>
      </c>
      <c r="AW989" s="13" t="s">
        <v>30</v>
      </c>
      <c r="AX989" s="13" t="s">
        <v>75</v>
      </c>
      <c r="AY989" s="233" t="s">
        <v>159</v>
      </c>
    </row>
    <row r="990" spans="2:51" s="14" customFormat="1" ht="33.75">
      <c r="B990" s="234"/>
      <c r="C990" s="235"/>
      <c r="D990" s="225" t="s">
        <v>169</v>
      </c>
      <c r="E990" s="236" t="s">
        <v>1</v>
      </c>
      <c r="F990" s="237" t="s">
        <v>1154</v>
      </c>
      <c r="G990" s="235"/>
      <c r="H990" s="238">
        <v>54.904000000000003</v>
      </c>
      <c r="I990" s="239"/>
      <c r="J990" s="235"/>
      <c r="K990" s="235"/>
      <c r="L990" s="240"/>
      <c r="M990" s="241"/>
      <c r="N990" s="242"/>
      <c r="O990" s="242"/>
      <c r="P990" s="242"/>
      <c r="Q990" s="242"/>
      <c r="R990" s="242"/>
      <c r="S990" s="242"/>
      <c r="T990" s="243"/>
      <c r="AT990" s="244" t="s">
        <v>169</v>
      </c>
      <c r="AU990" s="244" t="s">
        <v>88</v>
      </c>
      <c r="AV990" s="14" t="s">
        <v>88</v>
      </c>
      <c r="AW990" s="14" t="s">
        <v>30</v>
      </c>
      <c r="AX990" s="14" t="s">
        <v>75</v>
      </c>
      <c r="AY990" s="244" t="s">
        <v>159</v>
      </c>
    </row>
    <row r="991" spans="2:51" s="14" customFormat="1" ht="11.25">
      <c r="B991" s="234"/>
      <c r="C991" s="235"/>
      <c r="D991" s="225" t="s">
        <v>169</v>
      </c>
      <c r="E991" s="236" t="s">
        <v>1</v>
      </c>
      <c r="F991" s="237" t="s">
        <v>1155</v>
      </c>
      <c r="G991" s="235"/>
      <c r="H991" s="238">
        <v>-2.84</v>
      </c>
      <c r="I991" s="239"/>
      <c r="J991" s="235"/>
      <c r="K991" s="235"/>
      <c r="L991" s="240"/>
      <c r="M991" s="241"/>
      <c r="N991" s="242"/>
      <c r="O991" s="242"/>
      <c r="P991" s="242"/>
      <c r="Q991" s="242"/>
      <c r="R991" s="242"/>
      <c r="S991" s="242"/>
      <c r="T991" s="243"/>
      <c r="AT991" s="244" t="s">
        <v>169</v>
      </c>
      <c r="AU991" s="244" t="s">
        <v>88</v>
      </c>
      <c r="AV991" s="14" t="s">
        <v>88</v>
      </c>
      <c r="AW991" s="14" t="s">
        <v>30</v>
      </c>
      <c r="AX991" s="14" t="s">
        <v>75</v>
      </c>
      <c r="AY991" s="244" t="s">
        <v>159</v>
      </c>
    </row>
    <row r="992" spans="2:51" s="13" customFormat="1" ht="11.25">
      <c r="B992" s="223"/>
      <c r="C992" s="224"/>
      <c r="D992" s="225" t="s">
        <v>169</v>
      </c>
      <c r="E992" s="226" t="s">
        <v>1</v>
      </c>
      <c r="F992" s="227" t="s">
        <v>243</v>
      </c>
      <c r="G992" s="224"/>
      <c r="H992" s="226" t="s">
        <v>1</v>
      </c>
      <c r="I992" s="228"/>
      <c r="J992" s="224"/>
      <c r="K992" s="224"/>
      <c r="L992" s="229"/>
      <c r="M992" s="230"/>
      <c r="N992" s="231"/>
      <c r="O992" s="231"/>
      <c r="P992" s="231"/>
      <c r="Q992" s="231"/>
      <c r="R992" s="231"/>
      <c r="S992" s="231"/>
      <c r="T992" s="232"/>
      <c r="AT992" s="233" t="s">
        <v>169</v>
      </c>
      <c r="AU992" s="233" t="s">
        <v>88</v>
      </c>
      <c r="AV992" s="13" t="s">
        <v>82</v>
      </c>
      <c r="AW992" s="13" t="s">
        <v>30</v>
      </c>
      <c r="AX992" s="13" t="s">
        <v>75</v>
      </c>
      <c r="AY992" s="233" t="s">
        <v>159</v>
      </c>
    </row>
    <row r="993" spans="1:65" s="14" customFormat="1" ht="11.25">
      <c r="B993" s="234"/>
      <c r="C993" s="235"/>
      <c r="D993" s="225" t="s">
        <v>169</v>
      </c>
      <c r="E993" s="236" t="s">
        <v>1</v>
      </c>
      <c r="F993" s="237" t="s">
        <v>1156</v>
      </c>
      <c r="G993" s="235"/>
      <c r="H993" s="238">
        <v>21.526</v>
      </c>
      <c r="I993" s="239"/>
      <c r="J993" s="235"/>
      <c r="K993" s="235"/>
      <c r="L993" s="240"/>
      <c r="M993" s="241"/>
      <c r="N993" s="242"/>
      <c r="O993" s="242"/>
      <c r="P993" s="242"/>
      <c r="Q993" s="242"/>
      <c r="R993" s="242"/>
      <c r="S993" s="242"/>
      <c r="T993" s="243"/>
      <c r="AT993" s="244" t="s">
        <v>169</v>
      </c>
      <c r="AU993" s="244" t="s">
        <v>88</v>
      </c>
      <c r="AV993" s="14" t="s">
        <v>88</v>
      </c>
      <c r="AW993" s="14" t="s">
        <v>30</v>
      </c>
      <c r="AX993" s="14" t="s">
        <v>75</v>
      </c>
      <c r="AY993" s="244" t="s">
        <v>159</v>
      </c>
    </row>
    <row r="994" spans="1:65" s="13" customFormat="1" ht="11.25">
      <c r="B994" s="223"/>
      <c r="C994" s="224"/>
      <c r="D994" s="225" t="s">
        <v>169</v>
      </c>
      <c r="E994" s="226" t="s">
        <v>1</v>
      </c>
      <c r="F994" s="227" t="s">
        <v>245</v>
      </c>
      <c r="G994" s="224"/>
      <c r="H994" s="226" t="s">
        <v>1</v>
      </c>
      <c r="I994" s="228"/>
      <c r="J994" s="224"/>
      <c r="K994" s="224"/>
      <c r="L994" s="229"/>
      <c r="M994" s="230"/>
      <c r="N994" s="231"/>
      <c r="O994" s="231"/>
      <c r="P994" s="231"/>
      <c r="Q994" s="231"/>
      <c r="R994" s="231"/>
      <c r="S994" s="231"/>
      <c r="T994" s="232"/>
      <c r="AT994" s="233" t="s">
        <v>169</v>
      </c>
      <c r="AU994" s="233" t="s">
        <v>88</v>
      </c>
      <c r="AV994" s="13" t="s">
        <v>82</v>
      </c>
      <c r="AW994" s="13" t="s">
        <v>30</v>
      </c>
      <c r="AX994" s="13" t="s">
        <v>75</v>
      </c>
      <c r="AY994" s="233" t="s">
        <v>159</v>
      </c>
    </row>
    <row r="995" spans="1:65" s="14" customFormat="1" ht="22.5">
      <c r="B995" s="234"/>
      <c r="C995" s="235"/>
      <c r="D995" s="225" t="s">
        <v>169</v>
      </c>
      <c r="E995" s="236" t="s">
        <v>1</v>
      </c>
      <c r="F995" s="237" t="s">
        <v>1157</v>
      </c>
      <c r="G995" s="235"/>
      <c r="H995" s="238">
        <v>38.97</v>
      </c>
      <c r="I995" s="239"/>
      <c r="J995" s="235"/>
      <c r="K995" s="235"/>
      <c r="L995" s="240"/>
      <c r="M995" s="241"/>
      <c r="N995" s="242"/>
      <c r="O995" s="242"/>
      <c r="P995" s="242"/>
      <c r="Q995" s="242"/>
      <c r="R995" s="242"/>
      <c r="S995" s="242"/>
      <c r="T995" s="243"/>
      <c r="AT995" s="244" t="s">
        <v>169</v>
      </c>
      <c r="AU995" s="244" t="s">
        <v>88</v>
      </c>
      <c r="AV995" s="14" t="s">
        <v>88</v>
      </c>
      <c r="AW995" s="14" t="s">
        <v>30</v>
      </c>
      <c r="AX995" s="14" t="s">
        <v>75</v>
      </c>
      <c r="AY995" s="244" t="s">
        <v>159</v>
      </c>
    </row>
    <row r="996" spans="1:65" s="13" customFormat="1" ht="11.25">
      <c r="B996" s="223"/>
      <c r="C996" s="224"/>
      <c r="D996" s="225" t="s">
        <v>169</v>
      </c>
      <c r="E996" s="226" t="s">
        <v>1</v>
      </c>
      <c r="F996" s="227" t="s">
        <v>247</v>
      </c>
      <c r="G996" s="224"/>
      <c r="H996" s="226" t="s">
        <v>1</v>
      </c>
      <c r="I996" s="228"/>
      <c r="J996" s="224"/>
      <c r="K996" s="224"/>
      <c r="L996" s="229"/>
      <c r="M996" s="230"/>
      <c r="N996" s="231"/>
      <c r="O996" s="231"/>
      <c r="P996" s="231"/>
      <c r="Q996" s="231"/>
      <c r="R996" s="231"/>
      <c r="S996" s="231"/>
      <c r="T996" s="232"/>
      <c r="AT996" s="233" t="s">
        <v>169</v>
      </c>
      <c r="AU996" s="233" t="s">
        <v>88</v>
      </c>
      <c r="AV996" s="13" t="s">
        <v>82</v>
      </c>
      <c r="AW996" s="13" t="s">
        <v>30</v>
      </c>
      <c r="AX996" s="13" t="s">
        <v>75</v>
      </c>
      <c r="AY996" s="233" t="s">
        <v>159</v>
      </c>
    </row>
    <row r="997" spans="1:65" s="14" customFormat="1" ht="22.5">
      <c r="B997" s="234"/>
      <c r="C997" s="235"/>
      <c r="D997" s="225" t="s">
        <v>169</v>
      </c>
      <c r="E997" s="236" t="s">
        <v>1</v>
      </c>
      <c r="F997" s="237" t="s">
        <v>1158</v>
      </c>
      <c r="G997" s="235"/>
      <c r="H997" s="238">
        <v>41.207999999999998</v>
      </c>
      <c r="I997" s="239"/>
      <c r="J997" s="235"/>
      <c r="K997" s="235"/>
      <c r="L997" s="240"/>
      <c r="M997" s="241"/>
      <c r="N997" s="242"/>
      <c r="O997" s="242"/>
      <c r="P997" s="242"/>
      <c r="Q997" s="242"/>
      <c r="R997" s="242"/>
      <c r="S997" s="242"/>
      <c r="T997" s="243"/>
      <c r="AT997" s="244" t="s">
        <v>169</v>
      </c>
      <c r="AU997" s="244" t="s">
        <v>88</v>
      </c>
      <c r="AV997" s="14" t="s">
        <v>88</v>
      </c>
      <c r="AW997" s="14" t="s">
        <v>30</v>
      </c>
      <c r="AX997" s="14" t="s">
        <v>75</v>
      </c>
      <c r="AY997" s="244" t="s">
        <v>159</v>
      </c>
    </row>
    <row r="998" spans="1:65" s="13" customFormat="1" ht="11.25">
      <c r="B998" s="223"/>
      <c r="C998" s="224"/>
      <c r="D998" s="225" t="s">
        <v>169</v>
      </c>
      <c r="E998" s="226" t="s">
        <v>1</v>
      </c>
      <c r="F998" s="227" t="s">
        <v>249</v>
      </c>
      <c r="G998" s="224"/>
      <c r="H998" s="226" t="s">
        <v>1</v>
      </c>
      <c r="I998" s="228"/>
      <c r="J998" s="224"/>
      <c r="K998" s="224"/>
      <c r="L998" s="229"/>
      <c r="M998" s="230"/>
      <c r="N998" s="231"/>
      <c r="O998" s="231"/>
      <c r="P998" s="231"/>
      <c r="Q998" s="231"/>
      <c r="R998" s="231"/>
      <c r="S998" s="231"/>
      <c r="T998" s="232"/>
      <c r="AT998" s="233" t="s">
        <v>169</v>
      </c>
      <c r="AU998" s="233" t="s">
        <v>88</v>
      </c>
      <c r="AV998" s="13" t="s">
        <v>82</v>
      </c>
      <c r="AW998" s="13" t="s">
        <v>30</v>
      </c>
      <c r="AX998" s="13" t="s">
        <v>75</v>
      </c>
      <c r="AY998" s="233" t="s">
        <v>159</v>
      </c>
    </row>
    <row r="999" spans="1:65" s="14" customFormat="1" ht="11.25">
      <c r="B999" s="234"/>
      <c r="C999" s="235"/>
      <c r="D999" s="225" t="s">
        <v>169</v>
      </c>
      <c r="E999" s="236" t="s">
        <v>1</v>
      </c>
      <c r="F999" s="237" t="s">
        <v>1159</v>
      </c>
      <c r="G999" s="235"/>
      <c r="H999" s="238">
        <v>37.542000000000002</v>
      </c>
      <c r="I999" s="239"/>
      <c r="J999" s="235"/>
      <c r="K999" s="235"/>
      <c r="L999" s="240"/>
      <c r="M999" s="241"/>
      <c r="N999" s="242"/>
      <c r="O999" s="242"/>
      <c r="P999" s="242"/>
      <c r="Q999" s="242"/>
      <c r="R999" s="242"/>
      <c r="S999" s="242"/>
      <c r="T999" s="243"/>
      <c r="AT999" s="244" t="s">
        <v>169</v>
      </c>
      <c r="AU999" s="244" t="s">
        <v>88</v>
      </c>
      <c r="AV999" s="14" t="s">
        <v>88</v>
      </c>
      <c r="AW999" s="14" t="s">
        <v>30</v>
      </c>
      <c r="AX999" s="14" t="s">
        <v>75</v>
      </c>
      <c r="AY999" s="244" t="s">
        <v>159</v>
      </c>
    </row>
    <row r="1000" spans="1:65" s="13" customFormat="1" ht="11.25">
      <c r="B1000" s="223"/>
      <c r="C1000" s="224"/>
      <c r="D1000" s="225" t="s">
        <v>169</v>
      </c>
      <c r="E1000" s="226" t="s">
        <v>1</v>
      </c>
      <c r="F1000" s="227" t="s">
        <v>251</v>
      </c>
      <c r="G1000" s="224"/>
      <c r="H1000" s="226" t="s">
        <v>1</v>
      </c>
      <c r="I1000" s="228"/>
      <c r="J1000" s="224"/>
      <c r="K1000" s="224"/>
      <c r="L1000" s="229"/>
      <c r="M1000" s="230"/>
      <c r="N1000" s="231"/>
      <c r="O1000" s="231"/>
      <c r="P1000" s="231"/>
      <c r="Q1000" s="231"/>
      <c r="R1000" s="231"/>
      <c r="S1000" s="231"/>
      <c r="T1000" s="232"/>
      <c r="AT1000" s="233" t="s">
        <v>169</v>
      </c>
      <c r="AU1000" s="233" t="s">
        <v>88</v>
      </c>
      <c r="AV1000" s="13" t="s">
        <v>82</v>
      </c>
      <c r="AW1000" s="13" t="s">
        <v>30</v>
      </c>
      <c r="AX1000" s="13" t="s">
        <v>75</v>
      </c>
      <c r="AY1000" s="233" t="s">
        <v>159</v>
      </c>
    </row>
    <row r="1001" spans="1:65" s="14" customFormat="1" ht="11.25">
      <c r="B1001" s="234"/>
      <c r="C1001" s="235"/>
      <c r="D1001" s="225" t="s">
        <v>169</v>
      </c>
      <c r="E1001" s="236" t="s">
        <v>1</v>
      </c>
      <c r="F1001" s="237" t="s">
        <v>1160</v>
      </c>
      <c r="G1001" s="235"/>
      <c r="H1001" s="238">
        <v>43.801000000000002</v>
      </c>
      <c r="I1001" s="239"/>
      <c r="J1001" s="235"/>
      <c r="K1001" s="235"/>
      <c r="L1001" s="240"/>
      <c r="M1001" s="241"/>
      <c r="N1001" s="242"/>
      <c r="O1001" s="242"/>
      <c r="P1001" s="242"/>
      <c r="Q1001" s="242"/>
      <c r="R1001" s="242"/>
      <c r="S1001" s="242"/>
      <c r="T1001" s="243"/>
      <c r="AT1001" s="244" t="s">
        <v>169</v>
      </c>
      <c r="AU1001" s="244" t="s">
        <v>88</v>
      </c>
      <c r="AV1001" s="14" t="s">
        <v>88</v>
      </c>
      <c r="AW1001" s="14" t="s">
        <v>30</v>
      </c>
      <c r="AX1001" s="14" t="s">
        <v>75</v>
      </c>
      <c r="AY1001" s="244" t="s">
        <v>159</v>
      </c>
    </row>
    <row r="1002" spans="1:65" s="13" customFormat="1" ht="11.25">
      <c r="B1002" s="223"/>
      <c r="C1002" s="224"/>
      <c r="D1002" s="225" t="s">
        <v>169</v>
      </c>
      <c r="E1002" s="226" t="s">
        <v>1</v>
      </c>
      <c r="F1002" s="227" t="s">
        <v>209</v>
      </c>
      <c r="G1002" s="224"/>
      <c r="H1002" s="226" t="s">
        <v>1</v>
      </c>
      <c r="I1002" s="228"/>
      <c r="J1002" s="224"/>
      <c r="K1002" s="224"/>
      <c r="L1002" s="229"/>
      <c r="M1002" s="230"/>
      <c r="N1002" s="231"/>
      <c r="O1002" s="231"/>
      <c r="P1002" s="231"/>
      <c r="Q1002" s="231"/>
      <c r="R1002" s="231"/>
      <c r="S1002" s="231"/>
      <c r="T1002" s="232"/>
      <c r="AT1002" s="233" t="s">
        <v>169</v>
      </c>
      <c r="AU1002" s="233" t="s">
        <v>88</v>
      </c>
      <c r="AV1002" s="13" t="s">
        <v>82</v>
      </c>
      <c r="AW1002" s="13" t="s">
        <v>30</v>
      </c>
      <c r="AX1002" s="13" t="s">
        <v>75</v>
      </c>
      <c r="AY1002" s="233" t="s">
        <v>159</v>
      </c>
    </row>
    <row r="1003" spans="1:65" s="14" customFormat="1" ht="11.25">
      <c r="B1003" s="234"/>
      <c r="C1003" s="235"/>
      <c r="D1003" s="225" t="s">
        <v>169</v>
      </c>
      <c r="E1003" s="236" t="s">
        <v>1</v>
      </c>
      <c r="F1003" s="237" t="s">
        <v>210</v>
      </c>
      <c r="G1003" s="235"/>
      <c r="H1003" s="238">
        <v>-17.079999999999998</v>
      </c>
      <c r="I1003" s="239"/>
      <c r="J1003" s="235"/>
      <c r="K1003" s="235"/>
      <c r="L1003" s="240"/>
      <c r="M1003" s="241"/>
      <c r="N1003" s="242"/>
      <c r="O1003" s="242"/>
      <c r="P1003" s="242"/>
      <c r="Q1003" s="242"/>
      <c r="R1003" s="242"/>
      <c r="S1003" s="242"/>
      <c r="T1003" s="243"/>
      <c r="AT1003" s="244" t="s">
        <v>169</v>
      </c>
      <c r="AU1003" s="244" t="s">
        <v>88</v>
      </c>
      <c r="AV1003" s="14" t="s">
        <v>88</v>
      </c>
      <c r="AW1003" s="14" t="s">
        <v>30</v>
      </c>
      <c r="AX1003" s="14" t="s">
        <v>75</v>
      </c>
      <c r="AY1003" s="244" t="s">
        <v>159</v>
      </c>
    </row>
    <row r="1004" spans="1:65" s="15" customFormat="1" ht="11.25">
      <c r="B1004" s="245"/>
      <c r="C1004" s="246"/>
      <c r="D1004" s="225" t="s">
        <v>169</v>
      </c>
      <c r="E1004" s="247" t="s">
        <v>1</v>
      </c>
      <c r="F1004" s="248" t="s">
        <v>179</v>
      </c>
      <c r="G1004" s="246"/>
      <c r="H1004" s="249">
        <v>430.40100000000001</v>
      </c>
      <c r="I1004" s="250"/>
      <c r="J1004" s="246"/>
      <c r="K1004" s="246"/>
      <c r="L1004" s="251"/>
      <c r="M1004" s="252"/>
      <c r="N1004" s="253"/>
      <c r="O1004" s="253"/>
      <c r="P1004" s="253"/>
      <c r="Q1004" s="253"/>
      <c r="R1004" s="253"/>
      <c r="S1004" s="253"/>
      <c r="T1004" s="254"/>
      <c r="AT1004" s="255" t="s">
        <v>169</v>
      </c>
      <c r="AU1004" s="255" t="s">
        <v>88</v>
      </c>
      <c r="AV1004" s="15" t="s">
        <v>167</v>
      </c>
      <c r="AW1004" s="15" t="s">
        <v>30</v>
      </c>
      <c r="AX1004" s="15" t="s">
        <v>82</v>
      </c>
      <c r="AY1004" s="255" t="s">
        <v>159</v>
      </c>
    </row>
    <row r="1005" spans="1:65" s="2" customFormat="1" ht="24.2" customHeight="1">
      <c r="A1005" s="35"/>
      <c r="B1005" s="36"/>
      <c r="C1005" s="210" t="s">
        <v>1188</v>
      </c>
      <c r="D1005" s="210" t="s">
        <v>163</v>
      </c>
      <c r="E1005" s="211" t="s">
        <v>1189</v>
      </c>
      <c r="F1005" s="212" t="s">
        <v>1190</v>
      </c>
      <c r="G1005" s="213" t="s">
        <v>166</v>
      </c>
      <c r="H1005" s="214">
        <v>430.40100000000001</v>
      </c>
      <c r="I1005" s="215"/>
      <c r="J1005" s="216">
        <f>ROUND(I1005*H1005,2)</f>
        <v>0</v>
      </c>
      <c r="K1005" s="217"/>
      <c r="L1005" s="38"/>
      <c r="M1005" s="218" t="s">
        <v>1</v>
      </c>
      <c r="N1005" s="219" t="s">
        <v>41</v>
      </c>
      <c r="O1005" s="72"/>
      <c r="P1005" s="220">
        <f>O1005*H1005</f>
        <v>0</v>
      </c>
      <c r="Q1005" s="220">
        <v>2.5999999999999998E-4</v>
      </c>
      <c r="R1005" s="220">
        <f>Q1005*H1005</f>
        <v>0.11190425999999999</v>
      </c>
      <c r="S1005" s="220">
        <v>0</v>
      </c>
      <c r="T1005" s="221">
        <f>S1005*H1005</f>
        <v>0</v>
      </c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R1005" s="222" t="s">
        <v>315</v>
      </c>
      <c r="AT1005" s="222" t="s">
        <v>163</v>
      </c>
      <c r="AU1005" s="222" t="s">
        <v>88</v>
      </c>
      <c r="AY1005" s="17" t="s">
        <v>159</v>
      </c>
      <c r="BE1005" s="118">
        <f>IF(N1005="základní",J1005,0)</f>
        <v>0</v>
      </c>
      <c r="BF1005" s="118">
        <f>IF(N1005="snížená",J1005,0)</f>
        <v>0</v>
      </c>
      <c r="BG1005" s="118">
        <f>IF(N1005="zákl. přenesená",J1005,0)</f>
        <v>0</v>
      </c>
      <c r="BH1005" s="118">
        <f>IF(N1005="sníž. přenesená",J1005,0)</f>
        <v>0</v>
      </c>
      <c r="BI1005" s="118">
        <f>IF(N1005="nulová",J1005,0)</f>
        <v>0</v>
      </c>
      <c r="BJ1005" s="17" t="s">
        <v>88</v>
      </c>
      <c r="BK1005" s="118">
        <f>ROUND(I1005*H1005,2)</f>
        <v>0</v>
      </c>
      <c r="BL1005" s="17" t="s">
        <v>315</v>
      </c>
      <c r="BM1005" s="222" t="s">
        <v>1191</v>
      </c>
    </row>
    <row r="1006" spans="1:65" s="13" customFormat="1" ht="11.25">
      <c r="B1006" s="223"/>
      <c r="C1006" s="224"/>
      <c r="D1006" s="225" t="s">
        <v>169</v>
      </c>
      <c r="E1006" s="226" t="s">
        <v>1</v>
      </c>
      <c r="F1006" s="227" t="s">
        <v>1148</v>
      </c>
      <c r="G1006" s="224"/>
      <c r="H1006" s="226" t="s">
        <v>1</v>
      </c>
      <c r="I1006" s="228"/>
      <c r="J1006" s="224"/>
      <c r="K1006" s="224"/>
      <c r="L1006" s="229"/>
      <c r="M1006" s="230"/>
      <c r="N1006" s="231"/>
      <c r="O1006" s="231"/>
      <c r="P1006" s="231"/>
      <c r="Q1006" s="231"/>
      <c r="R1006" s="231"/>
      <c r="S1006" s="231"/>
      <c r="T1006" s="232"/>
      <c r="AT1006" s="233" t="s">
        <v>169</v>
      </c>
      <c r="AU1006" s="233" t="s">
        <v>88</v>
      </c>
      <c r="AV1006" s="13" t="s">
        <v>82</v>
      </c>
      <c r="AW1006" s="13" t="s">
        <v>30</v>
      </c>
      <c r="AX1006" s="13" t="s">
        <v>75</v>
      </c>
      <c r="AY1006" s="233" t="s">
        <v>159</v>
      </c>
    </row>
    <row r="1007" spans="1:65" s="13" customFormat="1" ht="11.25">
      <c r="B1007" s="223"/>
      <c r="C1007" s="224"/>
      <c r="D1007" s="225" t="s">
        <v>169</v>
      </c>
      <c r="E1007" s="226" t="s">
        <v>1</v>
      </c>
      <c r="F1007" s="227" t="s">
        <v>177</v>
      </c>
      <c r="G1007" s="224"/>
      <c r="H1007" s="226" t="s">
        <v>1</v>
      </c>
      <c r="I1007" s="228"/>
      <c r="J1007" s="224"/>
      <c r="K1007" s="224"/>
      <c r="L1007" s="229"/>
      <c r="M1007" s="230"/>
      <c r="N1007" s="231"/>
      <c r="O1007" s="231"/>
      <c r="P1007" s="231"/>
      <c r="Q1007" s="231"/>
      <c r="R1007" s="231"/>
      <c r="S1007" s="231"/>
      <c r="T1007" s="232"/>
      <c r="AT1007" s="233" t="s">
        <v>169</v>
      </c>
      <c r="AU1007" s="233" t="s">
        <v>88</v>
      </c>
      <c r="AV1007" s="13" t="s">
        <v>82</v>
      </c>
      <c r="AW1007" s="13" t="s">
        <v>30</v>
      </c>
      <c r="AX1007" s="13" t="s">
        <v>75</v>
      </c>
      <c r="AY1007" s="233" t="s">
        <v>159</v>
      </c>
    </row>
    <row r="1008" spans="1:65" s="14" customFormat="1" ht="11.25">
      <c r="B1008" s="234"/>
      <c r="C1008" s="235"/>
      <c r="D1008" s="225" t="s">
        <v>169</v>
      </c>
      <c r="E1008" s="236" t="s">
        <v>1</v>
      </c>
      <c r="F1008" s="237" t="s">
        <v>178</v>
      </c>
      <c r="G1008" s="235"/>
      <c r="H1008" s="238">
        <v>11.75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AT1008" s="244" t="s">
        <v>169</v>
      </c>
      <c r="AU1008" s="244" t="s">
        <v>88</v>
      </c>
      <c r="AV1008" s="14" t="s">
        <v>88</v>
      </c>
      <c r="AW1008" s="14" t="s">
        <v>30</v>
      </c>
      <c r="AX1008" s="14" t="s">
        <v>75</v>
      </c>
      <c r="AY1008" s="244" t="s">
        <v>159</v>
      </c>
    </row>
    <row r="1009" spans="2:51" s="13" customFormat="1" ht="11.25">
      <c r="B1009" s="223"/>
      <c r="C1009" s="224"/>
      <c r="D1009" s="225" t="s">
        <v>169</v>
      </c>
      <c r="E1009" s="226" t="s">
        <v>1</v>
      </c>
      <c r="F1009" s="227" t="s">
        <v>228</v>
      </c>
      <c r="G1009" s="224"/>
      <c r="H1009" s="226" t="s">
        <v>1</v>
      </c>
      <c r="I1009" s="228"/>
      <c r="J1009" s="224"/>
      <c r="K1009" s="224"/>
      <c r="L1009" s="229"/>
      <c r="M1009" s="230"/>
      <c r="N1009" s="231"/>
      <c r="O1009" s="231"/>
      <c r="P1009" s="231"/>
      <c r="Q1009" s="231"/>
      <c r="R1009" s="231"/>
      <c r="S1009" s="231"/>
      <c r="T1009" s="232"/>
      <c r="AT1009" s="233" t="s">
        <v>169</v>
      </c>
      <c r="AU1009" s="233" t="s">
        <v>88</v>
      </c>
      <c r="AV1009" s="13" t="s">
        <v>82</v>
      </c>
      <c r="AW1009" s="13" t="s">
        <v>30</v>
      </c>
      <c r="AX1009" s="13" t="s">
        <v>75</v>
      </c>
      <c r="AY1009" s="233" t="s">
        <v>159</v>
      </c>
    </row>
    <row r="1010" spans="2:51" s="14" customFormat="1" ht="11.25">
      <c r="B1010" s="234"/>
      <c r="C1010" s="235"/>
      <c r="D1010" s="225" t="s">
        <v>169</v>
      </c>
      <c r="E1010" s="236" t="s">
        <v>1</v>
      </c>
      <c r="F1010" s="237" t="s">
        <v>239</v>
      </c>
      <c r="G1010" s="235"/>
      <c r="H1010" s="238">
        <v>4.1109999999999998</v>
      </c>
      <c r="I1010" s="239"/>
      <c r="J1010" s="235"/>
      <c r="K1010" s="235"/>
      <c r="L1010" s="240"/>
      <c r="M1010" s="241"/>
      <c r="N1010" s="242"/>
      <c r="O1010" s="242"/>
      <c r="P1010" s="242"/>
      <c r="Q1010" s="242"/>
      <c r="R1010" s="242"/>
      <c r="S1010" s="242"/>
      <c r="T1010" s="243"/>
      <c r="AT1010" s="244" t="s">
        <v>169</v>
      </c>
      <c r="AU1010" s="244" t="s">
        <v>88</v>
      </c>
      <c r="AV1010" s="14" t="s">
        <v>88</v>
      </c>
      <c r="AW1010" s="14" t="s">
        <v>30</v>
      </c>
      <c r="AX1010" s="14" t="s">
        <v>75</v>
      </c>
      <c r="AY1010" s="244" t="s">
        <v>159</v>
      </c>
    </row>
    <row r="1011" spans="2:51" s="13" customFormat="1" ht="11.25">
      <c r="B1011" s="223"/>
      <c r="C1011" s="224"/>
      <c r="D1011" s="225" t="s">
        <v>169</v>
      </c>
      <c r="E1011" s="226" t="s">
        <v>1</v>
      </c>
      <c r="F1011" s="227" t="s">
        <v>240</v>
      </c>
      <c r="G1011" s="224"/>
      <c r="H1011" s="226" t="s">
        <v>1</v>
      </c>
      <c r="I1011" s="228"/>
      <c r="J1011" s="224"/>
      <c r="K1011" s="224"/>
      <c r="L1011" s="229"/>
      <c r="M1011" s="230"/>
      <c r="N1011" s="231"/>
      <c r="O1011" s="231"/>
      <c r="P1011" s="231"/>
      <c r="Q1011" s="231"/>
      <c r="R1011" s="231"/>
      <c r="S1011" s="231"/>
      <c r="T1011" s="232"/>
      <c r="AT1011" s="233" t="s">
        <v>169</v>
      </c>
      <c r="AU1011" s="233" t="s">
        <v>88</v>
      </c>
      <c r="AV1011" s="13" t="s">
        <v>82</v>
      </c>
      <c r="AW1011" s="13" t="s">
        <v>30</v>
      </c>
      <c r="AX1011" s="13" t="s">
        <v>75</v>
      </c>
      <c r="AY1011" s="233" t="s">
        <v>159</v>
      </c>
    </row>
    <row r="1012" spans="2:51" s="14" customFormat="1" ht="11.25">
      <c r="B1012" s="234"/>
      <c r="C1012" s="235"/>
      <c r="D1012" s="225" t="s">
        <v>169</v>
      </c>
      <c r="E1012" s="236" t="s">
        <v>1</v>
      </c>
      <c r="F1012" s="237" t="s">
        <v>241</v>
      </c>
      <c r="G1012" s="235"/>
      <c r="H1012" s="238">
        <v>2.0590000000000002</v>
      </c>
      <c r="I1012" s="239"/>
      <c r="J1012" s="235"/>
      <c r="K1012" s="235"/>
      <c r="L1012" s="240"/>
      <c r="M1012" s="241"/>
      <c r="N1012" s="242"/>
      <c r="O1012" s="242"/>
      <c r="P1012" s="242"/>
      <c r="Q1012" s="242"/>
      <c r="R1012" s="242"/>
      <c r="S1012" s="242"/>
      <c r="T1012" s="243"/>
      <c r="AT1012" s="244" t="s">
        <v>169</v>
      </c>
      <c r="AU1012" s="244" t="s">
        <v>88</v>
      </c>
      <c r="AV1012" s="14" t="s">
        <v>88</v>
      </c>
      <c r="AW1012" s="14" t="s">
        <v>30</v>
      </c>
      <c r="AX1012" s="14" t="s">
        <v>75</v>
      </c>
      <c r="AY1012" s="244" t="s">
        <v>159</v>
      </c>
    </row>
    <row r="1013" spans="2:51" s="13" customFormat="1" ht="11.25">
      <c r="B1013" s="223"/>
      <c r="C1013" s="224"/>
      <c r="D1013" s="225" t="s">
        <v>169</v>
      </c>
      <c r="E1013" s="226" t="s">
        <v>1</v>
      </c>
      <c r="F1013" s="227" t="s">
        <v>206</v>
      </c>
      <c r="G1013" s="224"/>
      <c r="H1013" s="226" t="s">
        <v>1</v>
      </c>
      <c r="I1013" s="228"/>
      <c r="J1013" s="224"/>
      <c r="K1013" s="224"/>
      <c r="L1013" s="229"/>
      <c r="M1013" s="230"/>
      <c r="N1013" s="231"/>
      <c r="O1013" s="231"/>
      <c r="P1013" s="231"/>
      <c r="Q1013" s="231"/>
      <c r="R1013" s="231"/>
      <c r="S1013" s="231"/>
      <c r="T1013" s="232"/>
      <c r="AT1013" s="233" t="s">
        <v>169</v>
      </c>
      <c r="AU1013" s="233" t="s">
        <v>88</v>
      </c>
      <c r="AV1013" s="13" t="s">
        <v>82</v>
      </c>
      <c r="AW1013" s="13" t="s">
        <v>30</v>
      </c>
      <c r="AX1013" s="13" t="s">
        <v>75</v>
      </c>
      <c r="AY1013" s="233" t="s">
        <v>159</v>
      </c>
    </row>
    <row r="1014" spans="2:51" s="14" customFormat="1" ht="22.5">
      <c r="B1014" s="234"/>
      <c r="C1014" s="235"/>
      <c r="D1014" s="225" t="s">
        <v>169</v>
      </c>
      <c r="E1014" s="236" t="s">
        <v>1</v>
      </c>
      <c r="F1014" s="237" t="s">
        <v>242</v>
      </c>
      <c r="G1014" s="235"/>
      <c r="H1014" s="238">
        <v>21.007999999999999</v>
      </c>
      <c r="I1014" s="239"/>
      <c r="J1014" s="235"/>
      <c r="K1014" s="235"/>
      <c r="L1014" s="240"/>
      <c r="M1014" s="241"/>
      <c r="N1014" s="242"/>
      <c r="O1014" s="242"/>
      <c r="P1014" s="242"/>
      <c r="Q1014" s="242"/>
      <c r="R1014" s="242"/>
      <c r="S1014" s="242"/>
      <c r="T1014" s="243"/>
      <c r="AT1014" s="244" t="s">
        <v>169</v>
      </c>
      <c r="AU1014" s="244" t="s">
        <v>88</v>
      </c>
      <c r="AV1014" s="14" t="s">
        <v>88</v>
      </c>
      <c r="AW1014" s="14" t="s">
        <v>30</v>
      </c>
      <c r="AX1014" s="14" t="s">
        <v>75</v>
      </c>
      <c r="AY1014" s="244" t="s">
        <v>159</v>
      </c>
    </row>
    <row r="1015" spans="2:51" s="13" customFormat="1" ht="11.25">
      <c r="B1015" s="223"/>
      <c r="C1015" s="224"/>
      <c r="D1015" s="225" t="s">
        <v>169</v>
      </c>
      <c r="E1015" s="226" t="s">
        <v>1</v>
      </c>
      <c r="F1015" s="227" t="s">
        <v>243</v>
      </c>
      <c r="G1015" s="224"/>
      <c r="H1015" s="226" t="s">
        <v>1</v>
      </c>
      <c r="I1015" s="228"/>
      <c r="J1015" s="224"/>
      <c r="K1015" s="224"/>
      <c r="L1015" s="229"/>
      <c r="M1015" s="230"/>
      <c r="N1015" s="231"/>
      <c r="O1015" s="231"/>
      <c r="P1015" s="231"/>
      <c r="Q1015" s="231"/>
      <c r="R1015" s="231"/>
      <c r="S1015" s="231"/>
      <c r="T1015" s="232"/>
      <c r="AT1015" s="233" t="s">
        <v>169</v>
      </c>
      <c r="AU1015" s="233" t="s">
        <v>88</v>
      </c>
      <c r="AV1015" s="13" t="s">
        <v>82</v>
      </c>
      <c r="AW1015" s="13" t="s">
        <v>30</v>
      </c>
      <c r="AX1015" s="13" t="s">
        <v>75</v>
      </c>
      <c r="AY1015" s="233" t="s">
        <v>159</v>
      </c>
    </row>
    <row r="1016" spans="2:51" s="14" customFormat="1" ht="11.25">
      <c r="B1016" s="234"/>
      <c r="C1016" s="235"/>
      <c r="D1016" s="225" t="s">
        <v>169</v>
      </c>
      <c r="E1016" s="236" t="s">
        <v>1</v>
      </c>
      <c r="F1016" s="237" t="s">
        <v>244</v>
      </c>
      <c r="G1016" s="235"/>
      <c r="H1016" s="238">
        <v>6.2629999999999999</v>
      </c>
      <c r="I1016" s="239"/>
      <c r="J1016" s="235"/>
      <c r="K1016" s="235"/>
      <c r="L1016" s="240"/>
      <c r="M1016" s="241"/>
      <c r="N1016" s="242"/>
      <c r="O1016" s="242"/>
      <c r="P1016" s="242"/>
      <c r="Q1016" s="242"/>
      <c r="R1016" s="242"/>
      <c r="S1016" s="242"/>
      <c r="T1016" s="243"/>
      <c r="AT1016" s="244" t="s">
        <v>169</v>
      </c>
      <c r="AU1016" s="244" t="s">
        <v>88</v>
      </c>
      <c r="AV1016" s="14" t="s">
        <v>88</v>
      </c>
      <c r="AW1016" s="14" t="s">
        <v>30</v>
      </c>
      <c r="AX1016" s="14" t="s">
        <v>75</v>
      </c>
      <c r="AY1016" s="244" t="s">
        <v>159</v>
      </c>
    </row>
    <row r="1017" spans="2:51" s="13" customFormat="1" ht="11.25">
      <c r="B1017" s="223"/>
      <c r="C1017" s="224"/>
      <c r="D1017" s="225" t="s">
        <v>169</v>
      </c>
      <c r="E1017" s="226" t="s">
        <v>1</v>
      </c>
      <c r="F1017" s="227" t="s">
        <v>245</v>
      </c>
      <c r="G1017" s="224"/>
      <c r="H1017" s="226" t="s">
        <v>1</v>
      </c>
      <c r="I1017" s="228"/>
      <c r="J1017" s="224"/>
      <c r="K1017" s="224"/>
      <c r="L1017" s="229"/>
      <c r="M1017" s="230"/>
      <c r="N1017" s="231"/>
      <c r="O1017" s="231"/>
      <c r="P1017" s="231"/>
      <c r="Q1017" s="231"/>
      <c r="R1017" s="231"/>
      <c r="S1017" s="231"/>
      <c r="T1017" s="232"/>
      <c r="AT1017" s="233" t="s">
        <v>169</v>
      </c>
      <c r="AU1017" s="233" t="s">
        <v>88</v>
      </c>
      <c r="AV1017" s="13" t="s">
        <v>82</v>
      </c>
      <c r="AW1017" s="13" t="s">
        <v>30</v>
      </c>
      <c r="AX1017" s="13" t="s">
        <v>75</v>
      </c>
      <c r="AY1017" s="233" t="s">
        <v>159</v>
      </c>
    </row>
    <row r="1018" spans="2:51" s="14" customFormat="1" ht="11.25">
      <c r="B1018" s="234"/>
      <c r="C1018" s="235"/>
      <c r="D1018" s="225" t="s">
        <v>169</v>
      </c>
      <c r="E1018" s="236" t="s">
        <v>1</v>
      </c>
      <c r="F1018" s="237" t="s">
        <v>246</v>
      </c>
      <c r="G1018" s="235"/>
      <c r="H1018" s="238">
        <v>29.021000000000001</v>
      </c>
      <c r="I1018" s="239"/>
      <c r="J1018" s="235"/>
      <c r="K1018" s="235"/>
      <c r="L1018" s="240"/>
      <c r="M1018" s="241"/>
      <c r="N1018" s="242"/>
      <c r="O1018" s="242"/>
      <c r="P1018" s="242"/>
      <c r="Q1018" s="242"/>
      <c r="R1018" s="242"/>
      <c r="S1018" s="242"/>
      <c r="T1018" s="243"/>
      <c r="AT1018" s="244" t="s">
        <v>169</v>
      </c>
      <c r="AU1018" s="244" t="s">
        <v>88</v>
      </c>
      <c r="AV1018" s="14" t="s">
        <v>88</v>
      </c>
      <c r="AW1018" s="14" t="s">
        <v>30</v>
      </c>
      <c r="AX1018" s="14" t="s">
        <v>75</v>
      </c>
      <c r="AY1018" s="244" t="s">
        <v>159</v>
      </c>
    </row>
    <row r="1019" spans="2:51" s="13" customFormat="1" ht="11.25">
      <c r="B1019" s="223"/>
      <c r="C1019" s="224"/>
      <c r="D1019" s="225" t="s">
        <v>169</v>
      </c>
      <c r="E1019" s="226" t="s">
        <v>1</v>
      </c>
      <c r="F1019" s="227" t="s">
        <v>247</v>
      </c>
      <c r="G1019" s="224"/>
      <c r="H1019" s="226" t="s">
        <v>1</v>
      </c>
      <c r="I1019" s="228"/>
      <c r="J1019" s="224"/>
      <c r="K1019" s="224"/>
      <c r="L1019" s="229"/>
      <c r="M1019" s="230"/>
      <c r="N1019" s="231"/>
      <c r="O1019" s="231"/>
      <c r="P1019" s="231"/>
      <c r="Q1019" s="231"/>
      <c r="R1019" s="231"/>
      <c r="S1019" s="231"/>
      <c r="T1019" s="232"/>
      <c r="AT1019" s="233" t="s">
        <v>169</v>
      </c>
      <c r="AU1019" s="233" t="s">
        <v>88</v>
      </c>
      <c r="AV1019" s="13" t="s">
        <v>82</v>
      </c>
      <c r="AW1019" s="13" t="s">
        <v>30</v>
      </c>
      <c r="AX1019" s="13" t="s">
        <v>75</v>
      </c>
      <c r="AY1019" s="233" t="s">
        <v>159</v>
      </c>
    </row>
    <row r="1020" spans="2:51" s="14" customFormat="1" ht="11.25">
      <c r="B1020" s="234"/>
      <c r="C1020" s="235"/>
      <c r="D1020" s="225" t="s">
        <v>169</v>
      </c>
      <c r="E1020" s="236" t="s">
        <v>1</v>
      </c>
      <c r="F1020" s="237" t="s">
        <v>1149</v>
      </c>
      <c r="G1020" s="235"/>
      <c r="H1020" s="238">
        <v>19.28</v>
      </c>
      <c r="I1020" s="239"/>
      <c r="J1020" s="235"/>
      <c r="K1020" s="235"/>
      <c r="L1020" s="240"/>
      <c r="M1020" s="241"/>
      <c r="N1020" s="242"/>
      <c r="O1020" s="242"/>
      <c r="P1020" s="242"/>
      <c r="Q1020" s="242"/>
      <c r="R1020" s="242"/>
      <c r="S1020" s="242"/>
      <c r="T1020" s="243"/>
      <c r="AT1020" s="244" t="s">
        <v>169</v>
      </c>
      <c r="AU1020" s="244" t="s">
        <v>88</v>
      </c>
      <c r="AV1020" s="14" t="s">
        <v>88</v>
      </c>
      <c r="AW1020" s="14" t="s">
        <v>30</v>
      </c>
      <c r="AX1020" s="14" t="s">
        <v>75</v>
      </c>
      <c r="AY1020" s="244" t="s">
        <v>159</v>
      </c>
    </row>
    <row r="1021" spans="2:51" s="13" customFormat="1" ht="11.25">
      <c r="B1021" s="223"/>
      <c r="C1021" s="224"/>
      <c r="D1021" s="225" t="s">
        <v>169</v>
      </c>
      <c r="E1021" s="226" t="s">
        <v>1</v>
      </c>
      <c r="F1021" s="227" t="s">
        <v>249</v>
      </c>
      <c r="G1021" s="224"/>
      <c r="H1021" s="226" t="s">
        <v>1</v>
      </c>
      <c r="I1021" s="228"/>
      <c r="J1021" s="224"/>
      <c r="K1021" s="224"/>
      <c r="L1021" s="229"/>
      <c r="M1021" s="230"/>
      <c r="N1021" s="231"/>
      <c r="O1021" s="231"/>
      <c r="P1021" s="231"/>
      <c r="Q1021" s="231"/>
      <c r="R1021" s="231"/>
      <c r="S1021" s="231"/>
      <c r="T1021" s="232"/>
      <c r="AT1021" s="233" t="s">
        <v>169</v>
      </c>
      <c r="AU1021" s="233" t="s">
        <v>88</v>
      </c>
      <c r="AV1021" s="13" t="s">
        <v>82</v>
      </c>
      <c r="AW1021" s="13" t="s">
        <v>30</v>
      </c>
      <c r="AX1021" s="13" t="s">
        <v>75</v>
      </c>
      <c r="AY1021" s="233" t="s">
        <v>159</v>
      </c>
    </row>
    <row r="1022" spans="2:51" s="14" customFormat="1" ht="11.25">
      <c r="B1022" s="234"/>
      <c r="C1022" s="235"/>
      <c r="D1022" s="225" t="s">
        <v>169</v>
      </c>
      <c r="E1022" s="236" t="s">
        <v>1</v>
      </c>
      <c r="F1022" s="237" t="s">
        <v>250</v>
      </c>
      <c r="G1022" s="235"/>
      <c r="H1022" s="238">
        <v>21.597999999999999</v>
      </c>
      <c r="I1022" s="239"/>
      <c r="J1022" s="235"/>
      <c r="K1022" s="235"/>
      <c r="L1022" s="240"/>
      <c r="M1022" s="241"/>
      <c r="N1022" s="242"/>
      <c r="O1022" s="242"/>
      <c r="P1022" s="242"/>
      <c r="Q1022" s="242"/>
      <c r="R1022" s="242"/>
      <c r="S1022" s="242"/>
      <c r="T1022" s="243"/>
      <c r="AT1022" s="244" t="s">
        <v>169</v>
      </c>
      <c r="AU1022" s="244" t="s">
        <v>88</v>
      </c>
      <c r="AV1022" s="14" t="s">
        <v>88</v>
      </c>
      <c r="AW1022" s="14" t="s">
        <v>30</v>
      </c>
      <c r="AX1022" s="14" t="s">
        <v>75</v>
      </c>
      <c r="AY1022" s="244" t="s">
        <v>159</v>
      </c>
    </row>
    <row r="1023" spans="2:51" s="13" customFormat="1" ht="11.25">
      <c r="B1023" s="223"/>
      <c r="C1023" s="224"/>
      <c r="D1023" s="225" t="s">
        <v>169</v>
      </c>
      <c r="E1023" s="226" t="s">
        <v>1</v>
      </c>
      <c r="F1023" s="227" t="s">
        <v>251</v>
      </c>
      <c r="G1023" s="224"/>
      <c r="H1023" s="226" t="s">
        <v>1</v>
      </c>
      <c r="I1023" s="228"/>
      <c r="J1023" s="224"/>
      <c r="K1023" s="224"/>
      <c r="L1023" s="229"/>
      <c r="M1023" s="230"/>
      <c r="N1023" s="231"/>
      <c r="O1023" s="231"/>
      <c r="P1023" s="231"/>
      <c r="Q1023" s="231"/>
      <c r="R1023" s="231"/>
      <c r="S1023" s="231"/>
      <c r="T1023" s="232"/>
      <c r="AT1023" s="233" t="s">
        <v>169</v>
      </c>
      <c r="AU1023" s="233" t="s">
        <v>88</v>
      </c>
      <c r="AV1023" s="13" t="s">
        <v>82</v>
      </c>
      <c r="AW1023" s="13" t="s">
        <v>30</v>
      </c>
      <c r="AX1023" s="13" t="s">
        <v>75</v>
      </c>
      <c r="AY1023" s="233" t="s">
        <v>159</v>
      </c>
    </row>
    <row r="1024" spans="2:51" s="14" customFormat="1" ht="11.25">
      <c r="B1024" s="234"/>
      <c r="C1024" s="235"/>
      <c r="D1024" s="225" t="s">
        <v>169</v>
      </c>
      <c r="E1024" s="236" t="s">
        <v>1</v>
      </c>
      <c r="F1024" s="237" t="s">
        <v>252</v>
      </c>
      <c r="G1024" s="235"/>
      <c r="H1024" s="238">
        <v>18.536000000000001</v>
      </c>
      <c r="I1024" s="239"/>
      <c r="J1024" s="235"/>
      <c r="K1024" s="235"/>
      <c r="L1024" s="240"/>
      <c r="M1024" s="241"/>
      <c r="N1024" s="242"/>
      <c r="O1024" s="242"/>
      <c r="P1024" s="242"/>
      <c r="Q1024" s="242"/>
      <c r="R1024" s="242"/>
      <c r="S1024" s="242"/>
      <c r="T1024" s="243"/>
      <c r="AT1024" s="244" t="s">
        <v>169</v>
      </c>
      <c r="AU1024" s="244" t="s">
        <v>88</v>
      </c>
      <c r="AV1024" s="14" t="s">
        <v>88</v>
      </c>
      <c r="AW1024" s="14" t="s">
        <v>30</v>
      </c>
      <c r="AX1024" s="14" t="s">
        <v>75</v>
      </c>
      <c r="AY1024" s="244" t="s">
        <v>159</v>
      </c>
    </row>
    <row r="1025" spans="2:51" s="13" customFormat="1" ht="11.25">
      <c r="B1025" s="223"/>
      <c r="C1025" s="224"/>
      <c r="D1025" s="225" t="s">
        <v>169</v>
      </c>
      <c r="E1025" s="226" t="s">
        <v>1</v>
      </c>
      <c r="F1025" s="227" t="s">
        <v>1150</v>
      </c>
      <c r="G1025" s="224"/>
      <c r="H1025" s="226" t="s">
        <v>1</v>
      </c>
      <c r="I1025" s="228"/>
      <c r="J1025" s="224"/>
      <c r="K1025" s="224"/>
      <c r="L1025" s="229"/>
      <c r="M1025" s="230"/>
      <c r="N1025" s="231"/>
      <c r="O1025" s="231"/>
      <c r="P1025" s="231"/>
      <c r="Q1025" s="231"/>
      <c r="R1025" s="231"/>
      <c r="S1025" s="231"/>
      <c r="T1025" s="232"/>
      <c r="AT1025" s="233" t="s">
        <v>169</v>
      </c>
      <c r="AU1025" s="233" t="s">
        <v>88</v>
      </c>
      <c r="AV1025" s="13" t="s">
        <v>82</v>
      </c>
      <c r="AW1025" s="13" t="s">
        <v>30</v>
      </c>
      <c r="AX1025" s="13" t="s">
        <v>75</v>
      </c>
      <c r="AY1025" s="233" t="s">
        <v>159</v>
      </c>
    </row>
    <row r="1026" spans="2:51" s="13" customFormat="1" ht="11.25">
      <c r="B1026" s="223"/>
      <c r="C1026" s="224"/>
      <c r="D1026" s="225" t="s">
        <v>169</v>
      </c>
      <c r="E1026" s="226" t="s">
        <v>1</v>
      </c>
      <c r="F1026" s="227" t="s">
        <v>177</v>
      </c>
      <c r="G1026" s="224"/>
      <c r="H1026" s="226" t="s">
        <v>1</v>
      </c>
      <c r="I1026" s="228"/>
      <c r="J1026" s="224"/>
      <c r="K1026" s="224"/>
      <c r="L1026" s="229"/>
      <c r="M1026" s="230"/>
      <c r="N1026" s="231"/>
      <c r="O1026" s="231"/>
      <c r="P1026" s="231"/>
      <c r="Q1026" s="231"/>
      <c r="R1026" s="231"/>
      <c r="S1026" s="231"/>
      <c r="T1026" s="232"/>
      <c r="AT1026" s="233" t="s">
        <v>169</v>
      </c>
      <c r="AU1026" s="233" t="s">
        <v>88</v>
      </c>
      <c r="AV1026" s="13" t="s">
        <v>82</v>
      </c>
      <c r="AW1026" s="13" t="s">
        <v>30</v>
      </c>
      <c r="AX1026" s="13" t="s">
        <v>75</v>
      </c>
      <c r="AY1026" s="233" t="s">
        <v>159</v>
      </c>
    </row>
    <row r="1027" spans="2:51" s="14" customFormat="1" ht="22.5">
      <c r="B1027" s="234"/>
      <c r="C1027" s="235"/>
      <c r="D1027" s="225" t="s">
        <v>169</v>
      </c>
      <c r="E1027" s="236" t="s">
        <v>1</v>
      </c>
      <c r="F1027" s="237" t="s">
        <v>1151</v>
      </c>
      <c r="G1027" s="235"/>
      <c r="H1027" s="238">
        <v>42.540999999999997</v>
      </c>
      <c r="I1027" s="239"/>
      <c r="J1027" s="235"/>
      <c r="K1027" s="235"/>
      <c r="L1027" s="240"/>
      <c r="M1027" s="241"/>
      <c r="N1027" s="242"/>
      <c r="O1027" s="242"/>
      <c r="P1027" s="242"/>
      <c r="Q1027" s="242"/>
      <c r="R1027" s="242"/>
      <c r="S1027" s="242"/>
      <c r="T1027" s="243"/>
      <c r="AT1027" s="244" t="s">
        <v>169</v>
      </c>
      <c r="AU1027" s="244" t="s">
        <v>88</v>
      </c>
      <c r="AV1027" s="14" t="s">
        <v>88</v>
      </c>
      <c r="AW1027" s="14" t="s">
        <v>30</v>
      </c>
      <c r="AX1027" s="14" t="s">
        <v>75</v>
      </c>
      <c r="AY1027" s="244" t="s">
        <v>159</v>
      </c>
    </row>
    <row r="1028" spans="2:51" s="13" customFormat="1" ht="11.25">
      <c r="B1028" s="223"/>
      <c r="C1028" s="224"/>
      <c r="D1028" s="225" t="s">
        <v>169</v>
      </c>
      <c r="E1028" s="226" t="s">
        <v>1</v>
      </c>
      <c r="F1028" s="227" t="s">
        <v>228</v>
      </c>
      <c r="G1028" s="224"/>
      <c r="H1028" s="226" t="s">
        <v>1</v>
      </c>
      <c r="I1028" s="228"/>
      <c r="J1028" s="224"/>
      <c r="K1028" s="224"/>
      <c r="L1028" s="229"/>
      <c r="M1028" s="230"/>
      <c r="N1028" s="231"/>
      <c r="O1028" s="231"/>
      <c r="P1028" s="231"/>
      <c r="Q1028" s="231"/>
      <c r="R1028" s="231"/>
      <c r="S1028" s="231"/>
      <c r="T1028" s="232"/>
      <c r="AT1028" s="233" t="s">
        <v>169</v>
      </c>
      <c r="AU1028" s="233" t="s">
        <v>88</v>
      </c>
      <c r="AV1028" s="13" t="s">
        <v>82</v>
      </c>
      <c r="AW1028" s="13" t="s">
        <v>30</v>
      </c>
      <c r="AX1028" s="13" t="s">
        <v>75</v>
      </c>
      <c r="AY1028" s="233" t="s">
        <v>159</v>
      </c>
    </row>
    <row r="1029" spans="2:51" s="14" customFormat="1" ht="22.5">
      <c r="B1029" s="234"/>
      <c r="C1029" s="235"/>
      <c r="D1029" s="225" t="s">
        <v>169</v>
      </c>
      <c r="E1029" s="236" t="s">
        <v>1</v>
      </c>
      <c r="F1029" s="237" t="s">
        <v>1152</v>
      </c>
      <c r="G1029" s="235"/>
      <c r="H1029" s="238">
        <v>20.353000000000002</v>
      </c>
      <c r="I1029" s="239"/>
      <c r="J1029" s="235"/>
      <c r="K1029" s="235"/>
      <c r="L1029" s="240"/>
      <c r="M1029" s="241"/>
      <c r="N1029" s="242"/>
      <c r="O1029" s="242"/>
      <c r="P1029" s="242"/>
      <c r="Q1029" s="242"/>
      <c r="R1029" s="242"/>
      <c r="S1029" s="242"/>
      <c r="T1029" s="243"/>
      <c r="AT1029" s="244" t="s">
        <v>169</v>
      </c>
      <c r="AU1029" s="244" t="s">
        <v>88</v>
      </c>
      <c r="AV1029" s="14" t="s">
        <v>88</v>
      </c>
      <c r="AW1029" s="14" t="s">
        <v>30</v>
      </c>
      <c r="AX1029" s="14" t="s">
        <v>75</v>
      </c>
      <c r="AY1029" s="244" t="s">
        <v>159</v>
      </c>
    </row>
    <row r="1030" spans="2:51" s="13" customFormat="1" ht="11.25">
      <c r="B1030" s="223"/>
      <c r="C1030" s="224"/>
      <c r="D1030" s="225" t="s">
        <v>169</v>
      </c>
      <c r="E1030" s="226" t="s">
        <v>1</v>
      </c>
      <c r="F1030" s="227" t="s">
        <v>240</v>
      </c>
      <c r="G1030" s="224"/>
      <c r="H1030" s="226" t="s">
        <v>1</v>
      </c>
      <c r="I1030" s="228"/>
      <c r="J1030" s="224"/>
      <c r="K1030" s="224"/>
      <c r="L1030" s="229"/>
      <c r="M1030" s="230"/>
      <c r="N1030" s="231"/>
      <c r="O1030" s="231"/>
      <c r="P1030" s="231"/>
      <c r="Q1030" s="231"/>
      <c r="R1030" s="231"/>
      <c r="S1030" s="231"/>
      <c r="T1030" s="232"/>
      <c r="AT1030" s="233" t="s">
        <v>169</v>
      </c>
      <c r="AU1030" s="233" t="s">
        <v>88</v>
      </c>
      <c r="AV1030" s="13" t="s">
        <v>82</v>
      </c>
      <c r="AW1030" s="13" t="s">
        <v>30</v>
      </c>
      <c r="AX1030" s="13" t="s">
        <v>75</v>
      </c>
      <c r="AY1030" s="233" t="s">
        <v>159</v>
      </c>
    </row>
    <row r="1031" spans="2:51" s="14" customFormat="1" ht="11.25">
      <c r="B1031" s="234"/>
      <c r="C1031" s="235"/>
      <c r="D1031" s="225" t="s">
        <v>169</v>
      </c>
      <c r="E1031" s="236" t="s">
        <v>1</v>
      </c>
      <c r="F1031" s="237" t="s">
        <v>1153</v>
      </c>
      <c r="G1031" s="235"/>
      <c r="H1031" s="238">
        <v>15.85</v>
      </c>
      <c r="I1031" s="239"/>
      <c r="J1031" s="235"/>
      <c r="K1031" s="235"/>
      <c r="L1031" s="240"/>
      <c r="M1031" s="241"/>
      <c r="N1031" s="242"/>
      <c r="O1031" s="242"/>
      <c r="P1031" s="242"/>
      <c r="Q1031" s="242"/>
      <c r="R1031" s="242"/>
      <c r="S1031" s="242"/>
      <c r="T1031" s="243"/>
      <c r="AT1031" s="244" t="s">
        <v>169</v>
      </c>
      <c r="AU1031" s="244" t="s">
        <v>88</v>
      </c>
      <c r="AV1031" s="14" t="s">
        <v>88</v>
      </c>
      <c r="AW1031" s="14" t="s">
        <v>30</v>
      </c>
      <c r="AX1031" s="14" t="s">
        <v>75</v>
      </c>
      <c r="AY1031" s="244" t="s">
        <v>159</v>
      </c>
    </row>
    <row r="1032" spans="2:51" s="13" customFormat="1" ht="11.25">
      <c r="B1032" s="223"/>
      <c r="C1032" s="224"/>
      <c r="D1032" s="225" t="s">
        <v>169</v>
      </c>
      <c r="E1032" s="226" t="s">
        <v>1</v>
      </c>
      <c r="F1032" s="227" t="s">
        <v>206</v>
      </c>
      <c r="G1032" s="224"/>
      <c r="H1032" s="226" t="s">
        <v>1</v>
      </c>
      <c r="I1032" s="228"/>
      <c r="J1032" s="224"/>
      <c r="K1032" s="224"/>
      <c r="L1032" s="229"/>
      <c r="M1032" s="230"/>
      <c r="N1032" s="231"/>
      <c r="O1032" s="231"/>
      <c r="P1032" s="231"/>
      <c r="Q1032" s="231"/>
      <c r="R1032" s="231"/>
      <c r="S1032" s="231"/>
      <c r="T1032" s="232"/>
      <c r="AT1032" s="233" t="s">
        <v>169</v>
      </c>
      <c r="AU1032" s="233" t="s">
        <v>88</v>
      </c>
      <c r="AV1032" s="13" t="s">
        <v>82</v>
      </c>
      <c r="AW1032" s="13" t="s">
        <v>30</v>
      </c>
      <c r="AX1032" s="13" t="s">
        <v>75</v>
      </c>
      <c r="AY1032" s="233" t="s">
        <v>159</v>
      </c>
    </row>
    <row r="1033" spans="2:51" s="14" customFormat="1" ht="33.75">
      <c r="B1033" s="234"/>
      <c r="C1033" s="235"/>
      <c r="D1033" s="225" t="s">
        <v>169</v>
      </c>
      <c r="E1033" s="236" t="s">
        <v>1</v>
      </c>
      <c r="F1033" s="237" t="s">
        <v>1154</v>
      </c>
      <c r="G1033" s="235"/>
      <c r="H1033" s="238">
        <v>54.904000000000003</v>
      </c>
      <c r="I1033" s="239"/>
      <c r="J1033" s="235"/>
      <c r="K1033" s="235"/>
      <c r="L1033" s="240"/>
      <c r="M1033" s="241"/>
      <c r="N1033" s="242"/>
      <c r="O1033" s="242"/>
      <c r="P1033" s="242"/>
      <c r="Q1033" s="242"/>
      <c r="R1033" s="242"/>
      <c r="S1033" s="242"/>
      <c r="T1033" s="243"/>
      <c r="AT1033" s="244" t="s">
        <v>169</v>
      </c>
      <c r="AU1033" s="244" t="s">
        <v>88</v>
      </c>
      <c r="AV1033" s="14" t="s">
        <v>88</v>
      </c>
      <c r="AW1033" s="14" t="s">
        <v>30</v>
      </c>
      <c r="AX1033" s="14" t="s">
        <v>75</v>
      </c>
      <c r="AY1033" s="244" t="s">
        <v>159</v>
      </c>
    </row>
    <row r="1034" spans="2:51" s="14" customFormat="1" ht="11.25">
      <c r="B1034" s="234"/>
      <c r="C1034" s="235"/>
      <c r="D1034" s="225" t="s">
        <v>169</v>
      </c>
      <c r="E1034" s="236" t="s">
        <v>1</v>
      </c>
      <c r="F1034" s="237" t="s">
        <v>1155</v>
      </c>
      <c r="G1034" s="235"/>
      <c r="H1034" s="238">
        <v>-2.84</v>
      </c>
      <c r="I1034" s="239"/>
      <c r="J1034" s="235"/>
      <c r="K1034" s="235"/>
      <c r="L1034" s="240"/>
      <c r="M1034" s="241"/>
      <c r="N1034" s="242"/>
      <c r="O1034" s="242"/>
      <c r="P1034" s="242"/>
      <c r="Q1034" s="242"/>
      <c r="R1034" s="242"/>
      <c r="S1034" s="242"/>
      <c r="T1034" s="243"/>
      <c r="AT1034" s="244" t="s">
        <v>169</v>
      </c>
      <c r="AU1034" s="244" t="s">
        <v>88</v>
      </c>
      <c r="AV1034" s="14" t="s">
        <v>88</v>
      </c>
      <c r="AW1034" s="14" t="s">
        <v>30</v>
      </c>
      <c r="AX1034" s="14" t="s">
        <v>75</v>
      </c>
      <c r="AY1034" s="244" t="s">
        <v>159</v>
      </c>
    </row>
    <row r="1035" spans="2:51" s="13" customFormat="1" ht="11.25">
      <c r="B1035" s="223"/>
      <c r="C1035" s="224"/>
      <c r="D1035" s="225" t="s">
        <v>169</v>
      </c>
      <c r="E1035" s="226" t="s">
        <v>1</v>
      </c>
      <c r="F1035" s="227" t="s">
        <v>243</v>
      </c>
      <c r="G1035" s="224"/>
      <c r="H1035" s="226" t="s">
        <v>1</v>
      </c>
      <c r="I1035" s="228"/>
      <c r="J1035" s="224"/>
      <c r="K1035" s="224"/>
      <c r="L1035" s="229"/>
      <c r="M1035" s="230"/>
      <c r="N1035" s="231"/>
      <c r="O1035" s="231"/>
      <c r="P1035" s="231"/>
      <c r="Q1035" s="231"/>
      <c r="R1035" s="231"/>
      <c r="S1035" s="231"/>
      <c r="T1035" s="232"/>
      <c r="AT1035" s="233" t="s">
        <v>169</v>
      </c>
      <c r="AU1035" s="233" t="s">
        <v>88</v>
      </c>
      <c r="AV1035" s="13" t="s">
        <v>82</v>
      </c>
      <c r="AW1035" s="13" t="s">
        <v>30</v>
      </c>
      <c r="AX1035" s="13" t="s">
        <v>75</v>
      </c>
      <c r="AY1035" s="233" t="s">
        <v>159</v>
      </c>
    </row>
    <row r="1036" spans="2:51" s="14" customFormat="1" ht="11.25">
      <c r="B1036" s="234"/>
      <c r="C1036" s="235"/>
      <c r="D1036" s="225" t="s">
        <v>169</v>
      </c>
      <c r="E1036" s="236" t="s">
        <v>1</v>
      </c>
      <c r="F1036" s="237" t="s">
        <v>1156</v>
      </c>
      <c r="G1036" s="235"/>
      <c r="H1036" s="238">
        <v>21.526</v>
      </c>
      <c r="I1036" s="239"/>
      <c r="J1036" s="235"/>
      <c r="K1036" s="235"/>
      <c r="L1036" s="240"/>
      <c r="M1036" s="241"/>
      <c r="N1036" s="242"/>
      <c r="O1036" s="242"/>
      <c r="P1036" s="242"/>
      <c r="Q1036" s="242"/>
      <c r="R1036" s="242"/>
      <c r="S1036" s="242"/>
      <c r="T1036" s="243"/>
      <c r="AT1036" s="244" t="s">
        <v>169</v>
      </c>
      <c r="AU1036" s="244" t="s">
        <v>88</v>
      </c>
      <c r="AV1036" s="14" t="s">
        <v>88</v>
      </c>
      <c r="AW1036" s="14" t="s">
        <v>30</v>
      </c>
      <c r="AX1036" s="14" t="s">
        <v>75</v>
      </c>
      <c r="AY1036" s="244" t="s">
        <v>159</v>
      </c>
    </row>
    <row r="1037" spans="2:51" s="13" customFormat="1" ht="11.25">
      <c r="B1037" s="223"/>
      <c r="C1037" s="224"/>
      <c r="D1037" s="225" t="s">
        <v>169</v>
      </c>
      <c r="E1037" s="226" t="s">
        <v>1</v>
      </c>
      <c r="F1037" s="227" t="s">
        <v>245</v>
      </c>
      <c r="G1037" s="224"/>
      <c r="H1037" s="226" t="s">
        <v>1</v>
      </c>
      <c r="I1037" s="228"/>
      <c r="J1037" s="224"/>
      <c r="K1037" s="224"/>
      <c r="L1037" s="229"/>
      <c r="M1037" s="230"/>
      <c r="N1037" s="231"/>
      <c r="O1037" s="231"/>
      <c r="P1037" s="231"/>
      <c r="Q1037" s="231"/>
      <c r="R1037" s="231"/>
      <c r="S1037" s="231"/>
      <c r="T1037" s="232"/>
      <c r="AT1037" s="233" t="s">
        <v>169</v>
      </c>
      <c r="AU1037" s="233" t="s">
        <v>88</v>
      </c>
      <c r="AV1037" s="13" t="s">
        <v>82</v>
      </c>
      <c r="AW1037" s="13" t="s">
        <v>30</v>
      </c>
      <c r="AX1037" s="13" t="s">
        <v>75</v>
      </c>
      <c r="AY1037" s="233" t="s">
        <v>159</v>
      </c>
    </row>
    <row r="1038" spans="2:51" s="14" customFormat="1" ht="22.5">
      <c r="B1038" s="234"/>
      <c r="C1038" s="235"/>
      <c r="D1038" s="225" t="s">
        <v>169</v>
      </c>
      <c r="E1038" s="236" t="s">
        <v>1</v>
      </c>
      <c r="F1038" s="237" t="s">
        <v>1157</v>
      </c>
      <c r="G1038" s="235"/>
      <c r="H1038" s="238">
        <v>38.97</v>
      </c>
      <c r="I1038" s="239"/>
      <c r="J1038" s="235"/>
      <c r="K1038" s="235"/>
      <c r="L1038" s="240"/>
      <c r="M1038" s="241"/>
      <c r="N1038" s="242"/>
      <c r="O1038" s="242"/>
      <c r="P1038" s="242"/>
      <c r="Q1038" s="242"/>
      <c r="R1038" s="242"/>
      <c r="S1038" s="242"/>
      <c r="T1038" s="243"/>
      <c r="AT1038" s="244" t="s">
        <v>169</v>
      </c>
      <c r="AU1038" s="244" t="s">
        <v>88</v>
      </c>
      <c r="AV1038" s="14" t="s">
        <v>88</v>
      </c>
      <c r="AW1038" s="14" t="s">
        <v>30</v>
      </c>
      <c r="AX1038" s="14" t="s">
        <v>75</v>
      </c>
      <c r="AY1038" s="244" t="s">
        <v>159</v>
      </c>
    </row>
    <row r="1039" spans="2:51" s="13" customFormat="1" ht="11.25">
      <c r="B1039" s="223"/>
      <c r="C1039" s="224"/>
      <c r="D1039" s="225" t="s">
        <v>169</v>
      </c>
      <c r="E1039" s="226" t="s">
        <v>1</v>
      </c>
      <c r="F1039" s="227" t="s">
        <v>247</v>
      </c>
      <c r="G1039" s="224"/>
      <c r="H1039" s="226" t="s">
        <v>1</v>
      </c>
      <c r="I1039" s="228"/>
      <c r="J1039" s="224"/>
      <c r="K1039" s="224"/>
      <c r="L1039" s="229"/>
      <c r="M1039" s="230"/>
      <c r="N1039" s="231"/>
      <c r="O1039" s="231"/>
      <c r="P1039" s="231"/>
      <c r="Q1039" s="231"/>
      <c r="R1039" s="231"/>
      <c r="S1039" s="231"/>
      <c r="T1039" s="232"/>
      <c r="AT1039" s="233" t="s">
        <v>169</v>
      </c>
      <c r="AU1039" s="233" t="s">
        <v>88</v>
      </c>
      <c r="AV1039" s="13" t="s">
        <v>82</v>
      </c>
      <c r="AW1039" s="13" t="s">
        <v>30</v>
      </c>
      <c r="AX1039" s="13" t="s">
        <v>75</v>
      </c>
      <c r="AY1039" s="233" t="s">
        <v>159</v>
      </c>
    </row>
    <row r="1040" spans="2:51" s="14" customFormat="1" ht="22.5">
      <c r="B1040" s="234"/>
      <c r="C1040" s="235"/>
      <c r="D1040" s="225" t="s">
        <v>169</v>
      </c>
      <c r="E1040" s="236" t="s">
        <v>1</v>
      </c>
      <c r="F1040" s="237" t="s">
        <v>1158</v>
      </c>
      <c r="G1040" s="235"/>
      <c r="H1040" s="238">
        <v>41.207999999999998</v>
      </c>
      <c r="I1040" s="239"/>
      <c r="J1040" s="235"/>
      <c r="K1040" s="235"/>
      <c r="L1040" s="240"/>
      <c r="M1040" s="241"/>
      <c r="N1040" s="242"/>
      <c r="O1040" s="242"/>
      <c r="P1040" s="242"/>
      <c r="Q1040" s="242"/>
      <c r="R1040" s="242"/>
      <c r="S1040" s="242"/>
      <c r="T1040" s="243"/>
      <c r="AT1040" s="244" t="s">
        <v>169</v>
      </c>
      <c r="AU1040" s="244" t="s">
        <v>88</v>
      </c>
      <c r="AV1040" s="14" t="s">
        <v>88</v>
      </c>
      <c r="AW1040" s="14" t="s">
        <v>30</v>
      </c>
      <c r="AX1040" s="14" t="s">
        <v>75</v>
      </c>
      <c r="AY1040" s="244" t="s">
        <v>159</v>
      </c>
    </row>
    <row r="1041" spans="1:65" s="13" customFormat="1" ht="11.25">
      <c r="B1041" s="223"/>
      <c r="C1041" s="224"/>
      <c r="D1041" s="225" t="s">
        <v>169</v>
      </c>
      <c r="E1041" s="226" t="s">
        <v>1</v>
      </c>
      <c r="F1041" s="227" t="s">
        <v>249</v>
      </c>
      <c r="G1041" s="224"/>
      <c r="H1041" s="226" t="s">
        <v>1</v>
      </c>
      <c r="I1041" s="228"/>
      <c r="J1041" s="224"/>
      <c r="K1041" s="224"/>
      <c r="L1041" s="229"/>
      <c r="M1041" s="230"/>
      <c r="N1041" s="231"/>
      <c r="O1041" s="231"/>
      <c r="P1041" s="231"/>
      <c r="Q1041" s="231"/>
      <c r="R1041" s="231"/>
      <c r="S1041" s="231"/>
      <c r="T1041" s="232"/>
      <c r="AT1041" s="233" t="s">
        <v>169</v>
      </c>
      <c r="AU1041" s="233" t="s">
        <v>88</v>
      </c>
      <c r="AV1041" s="13" t="s">
        <v>82</v>
      </c>
      <c r="AW1041" s="13" t="s">
        <v>30</v>
      </c>
      <c r="AX1041" s="13" t="s">
        <v>75</v>
      </c>
      <c r="AY1041" s="233" t="s">
        <v>159</v>
      </c>
    </row>
    <row r="1042" spans="1:65" s="14" customFormat="1" ht="11.25">
      <c r="B1042" s="234"/>
      <c r="C1042" s="235"/>
      <c r="D1042" s="225" t="s">
        <v>169</v>
      </c>
      <c r="E1042" s="236" t="s">
        <v>1</v>
      </c>
      <c r="F1042" s="237" t="s">
        <v>1159</v>
      </c>
      <c r="G1042" s="235"/>
      <c r="H1042" s="238">
        <v>37.542000000000002</v>
      </c>
      <c r="I1042" s="239"/>
      <c r="J1042" s="235"/>
      <c r="K1042" s="235"/>
      <c r="L1042" s="240"/>
      <c r="M1042" s="241"/>
      <c r="N1042" s="242"/>
      <c r="O1042" s="242"/>
      <c r="P1042" s="242"/>
      <c r="Q1042" s="242"/>
      <c r="R1042" s="242"/>
      <c r="S1042" s="242"/>
      <c r="T1042" s="243"/>
      <c r="AT1042" s="244" t="s">
        <v>169</v>
      </c>
      <c r="AU1042" s="244" t="s">
        <v>88</v>
      </c>
      <c r="AV1042" s="14" t="s">
        <v>88</v>
      </c>
      <c r="AW1042" s="14" t="s">
        <v>30</v>
      </c>
      <c r="AX1042" s="14" t="s">
        <v>75</v>
      </c>
      <c r="AY1042" s="244" t="s">
        <v>159</v>
      </c>
    </row>
    <row r="1043" spans="1:65" s="13" customFormat="1" ht="11.25">
      <c r="B1043" s="223"/>
      <c r="C1043" s="224"/>
      <c r="D1043" s="225" t="s">
        <v>169</v>
      </c>
      <c r="E1043" s="226" t="s">
        <v>1</v>
      </c>
      <c r="F1043" s="227" t="s">
        <v>251</v>
      </c>
      <c r="G1043" s="224"/>
      <c r="H1043" s="226" t="s">
        <v>1</v>
      </c>
      <c r="I1043" s="228"/>
      <c r="J1043" s="224"/>
      <c r="K1043" s="224"/>
      <c r="L1043" s="229"/>
      <c r="M1043" s="230"/>
      <c r="N1043" s="231"/>
      <c r="O1043" s="231"/>
      <c r="P1043" s="231"/>
      <c r="Q1043" s="231"/>
      <c r="R1043" s="231"/>
      <c r="S1043" s="231"/>
      <c r="T1043" s="232"/>
      <c r="AT1043" s="233" t="s">
        <v>169</v>
      </c>
      <c r="AU1043" s="233" t="s">
        <v>88</v>
      </c>
      <c r="AV1043" s="13" t="s">
        <v>82</v>
      </c>
      <c r="AW1043" s="13" t="s">
        <v>30</v>
      </c>
      <c r="AX1043" s="13" t="s">
        <v>75</v>
      </c>
      <c r="AY1043" s="233" t="s">
        <v>159</v>
      </c>
    </row>
    <row r="1044" spans="1:65" s="14" customFormat="1" ht="11.25">
      <c r="B1044" s="234"/>
      <c r="C1044" s="235"/>
      <c r="D1044" s="225" t="s">
        <v>169</v>
      </c>
      <c r="E1044" s="236" t="s">
        <v>1</v>
      </c>
      <c r="F1044" s="237" t="s">
        <v>1160</v>
      </c>
      <c r="G1044" s="235"/>
      <c r="H1044" s="238">
        <v>43.801000000000002</v>
      </c>
      <c r="I1044" s="239"/>
      <c r="J1044" s="235"/>
      <c r="K1044" s="235"/>
      <c r="L1044" s="240"/>
      <c r="M1044" s="241"/>
      <c r="N1044" s="242"/>
      <c r="O1044" s="242"/>
      <c r="P1044" s="242"/>
      <c r="Q1044" s="242"/>
      <c r="R1044" s="242"/>
      <c r="S1044" s="242"/>
      <c r="T1044" s="243"/>
      <c r="AT1044" s="244" t="s">
        <v>169</v>
      </c>
      <c r="AU1044" s="244" t="s">
        <v>88</v>
      </c>
      <c r="AV1044" s="14" t="s">
        <v>88</v>
      </c>
      <c r="AW1044" s="14" t="s">
        <v>30</v>
      </c>
      <c r="AX1044" s="14" t="s">
        <v>75</v>
      </c>
      <c r="AY1044" s="244" t="s">
        <v>159</v>
      </c>
    </row>
    <row r="1045" spans="1:65" s="13" customFormat="1" ht="11.25">
      <c r="B1045" s="223"/>
      <c r="C1045" s="224"/>
      <c r="D1045" s="225" t="s">
        <v>169</v>
      </c>
      <c r="E1045" s="226" t="s">
        <v>1</v>
      </c>
      <c r="F1045" s="227" t="s">
        <v>209</v>
      </c>
      <c r="G1045" s="224"/>
      <c r="H1045" s="226" t="s">
        <v>1</v>
      </c>
      <c r="I1045" s="228"/>
      <c r="J1045" s="224"/>
      <c r="K1045" s="224"/>
      <c r="L1045" s="229"/>
      <c r="M1045" s="230"/>
      <c r="N1045" s="231"/>
      <c r="O1045" s="231"/>
      <c r="P1045" s="231"/>
      <c r="Q1045" s="231"/>
      <c r="R1045" s="231"/>
      <c r="S1045" s="231"/>
      <c r="T1045" s="232"/>
      <c r="AT1045" s="233" t="s">
        <v>169</v>
      </c>
      <c r="AU1045" s="233" t="s">
        <v>88</v>
      </c>
      <c r="AV1045" s="13" t="s">
        <v>82</v>
      </c>
      <c r="AW1045" s="13" t="s">
        <v>30</v>
      </c>
      <c r="AX1045" s="13" t="s">
        <v>75</v>
      </c>
      <c r="AY1045" s="233" t="s">
        <v>159</v>
      </c>
    </row>
    <row r="1046" spans="1:65" s="14" customFormat="1" ht="11.25">
      <c r="B1046" s="234"/>
      <c r="C1046" s="235"/>
      <c r="D1046" s="225" t="s">
        <v>169</v>
      </c>
      <c r="E1046" s="236" t="s">
        <v>1</v>
      </c>
      <c r="F1046" s="237" t="s">
        <v>210</v>
      </c>
      <c r="G1046" s="235"/>
      <c r="H1046" s="238">
        <v>-17.079999999999998</v>
      </c>
      <c r="I1046" s="239"/>
      <c r="J1046" s="235"/>
      <c r="K1046" s="235"/>
      <c r="L1046" s="240"/>
      <c r="M1046" s="241"/>
      <c r="N1046" s="242"/>
      <c r="O1046" s="242"/>
      <c r="P1046" s="242"/>
      <c r="Q1046" s="242"/>
      <c r="R1046" s="242"/>
      <c r="S1046" s="242"/>
      <c r="T1046" s="243"/>
      <c r="AT1046" s="244" t="s">
        <v>169</v>
      </c>
      <c r="AU1046" s="244" t="s">
        <v>88</v>
      </c>
      <c r="AV1046" s="14" t="s">
        <v>88</v>
      </c>
      <c r="AW1046" s="14" t="s">
        <v>30</v>
      </c>
      <c r="AX1046" s="14" t="s">
        <v>75</v>
      </c>
      <c r="AY1046" s="244" t="s">
        <v>159</v>
      </c>
    </row>
    <row r="1047" spans="1:65" s="15" customFormat="1" ht="11.25">
      <c r="B1047" s="245"/>
      <c r="C1047" s="246"/>
      <c r="D1047" s="225" t="s">
        <v>169</v>
      </c>
      <c r="E1047" s="247" t="s">
        <v>1</v>
      </c>
      <c r="F1047" s="248" t="s">
        <v>179</v>
      </c>
      <c r="G1047" s="246"/>
      <c r="H1047" s="249">
        <v>430.40100000000001</v>
      </c>
      <c r="I1047" s="250"/>
      <c r="J1047" s="246"/>
      <c r="K1047" s="246"/>
      <c r="L1047" s="251"/>
      <c r="M1047" s="252"/>
      <c r="N1047" s="253"/>
      <c r="O1047" s="253"/>
      <c r="P1047" s="253"/>
      <c r="Q1047" s="253"/>
      <c r="R1047" s="253"/>
      <c r="S1047" s="253"/>
      <c r="T1047" s="254"/>
      <c r="AT1047" s="255" t="s">
        <v>169</v>
      </c>
      <c r="AU1047" s="255" t="s">
        <v>88</v>
      </c>
      <c r="AV1047" s="15" t="s">
        <v>167</v>
      </c>
      <c r="AW1047" s="15" t="s">
        <v>30</v>
      </c>
      <c r="AX1047" s="15" t="s">
        <v>82</v>
      </c>
      <c r="AY1047" s="255" t="s">
        <v>159</v>
      </c>
    </row>
    <row r="1048" spans="1:65" s="2" customFormat="1" ht="24.2" customHeight="1">
      <c r="A1048" s="35"/>
      <c r="B1048" s="36"/>
      <c r="C1048" s="210" t="s">
        <v>1192</v>
      </c>
      <c r="D1048" s="210" t="s">
        <v>163</v>
      </c>
      <c r="E1048" s="211" t="s">
        <v>1193</v>
      </c>
      <c r="F1048" s="212" t="s">
        <v>1194</v>
      </c>
      <c r="G1048" s="213" t="s">
        <v>166</v>
      </c>
      <c r="H1048" s="214">
        <v>6.17</v>
      </c>
      <c r="I1048" s="215"/>
      <c r="J1048" s="216">
        <f>ROUND(I1048*H1048,2)</f>
        <v>0</v>
      </c>
      <c r="K1048" s="217"/>
      <c r="L1048" s="38"/>
      <c r="M1048" s="218" t="s">
        <v>1</v>
      </c>
      <c r="N1048" s="219" t="s">
        <v>41</v>
      </c>
      <c r="O1048" s="72"/>
      <c r="P1048" s="220">
        <f>O1048*H1048</f>
        <v>0</v>
      </c>
      <c r="Q1048" s="220">
        <v>0</v>
      </c>
      <c r="R1048" s="220">
        <f>Q1048*H1048</f>
        <v>0</v>
      </c>
      <c r="S1048" s="220">
        <v>0</v>
      </c>
      <c r="T1048" s="221">
        <f>S1048*H1048</f>
        <v>0</v>
      </c>
      <c r="U1048" s="35"/>
      <c r="V1048" s="35"/>
      <c r="W1048" s="35"/>
      <c r="X1048" s="35"/>
      <c r="Y1048" s="35"/>
      <c r="Z1048" s="35"/>
      <c r="AA1048" s="35"/>
      <c r="AB1048" s="35"/>
      <c r="AC1048" s="35"/>
      <c r="AD1048" s="35"/>
      <c r="AE1048" s="35"/>
      <c r="AR1048" s="222" t="s">
        <v>315</v>
      </c>
      <c r="AT1048" s="222" t="s">
        <v>163</v>
      </c>
      <c r="AU1048" s="222" t="s">
        <v>88</v>
      </c>
      <c r="AY1048" s="17" t="s">
        <v>159</v>
      </c>
      <c r="BE1048" s="118">
        <f>IF(N1048="základní",J1048,0)</f>
        <v>0</v>
      </c>
      <c r="BF1048" s="118">
        <f>IF(N1048="snížená",J1048,0)</f>
        <v>0</v>
      </c>
      <c r="BG1048" s="118">
        <f>IF(N1048="zákl. přenesená",J1048,0)</f>
        <v>0</v>
      </c>
      <c r="BH1048" s="118">
        <f>IF(N1048="sníž. přenesená",J1048,0)</f>
        <v>0</v>
      </c>
      <c r="BI1048" s="118">
        <f>IF(N1048="nulová",J1048,0)</f>
        <v>0</v>
      </c>
      <c r="BJ1048" s="17" t="s">
        <v>88</v>
      </c>
      <c r="BK1048" s="118">
        <f>ROUND(I1048*H1048,2)</f>
        <v>0</v>
      </c>
      <c r="BL1048" s="17" t="s">
        <v>315</v>
      </c>
      <c r="BM1048" s="222" t="s">
        <v>1195</v>
      </c>
    </row>
    <row r="1049" spans="1:65" s="13" customFormat="1" ht="11.25">
      <c r="B1049" s="223"/>
      <c r="C1049" s="224"/>
      <c r="D1049" s="225" t="s">
        <v>169</v>
      </c>
      <c r="E1049" s="226" t="s">
        <v>1</v>
      </c>
      <c r="F1049" s="227" t="s">
        <v>1148</v>
      </c>
      <c r="G1049" s="224"/>
      <c r="H1049" s="226" t="s">
        <v>1</v>
      </c>
      <c r="I1049" s="228"/>
      <c r="J1049" s="224"/>
      <c r="K1049" s="224"/>
      <c r="L1049" s="229"/>
      <c r="M1049" s="230"/>
      <c r="N1049" s="231"/>
      <c r="O1049" s="231"/>
      <c r="P1049" s="231"/>
      <c r="Q1049" s="231"/>
      <c r="R1049" s="231"/>
      <c r="S1049" s="231"/>
      <c r="T1049" s="232"/>
      <c r="AT1049" s="233" t="s">
        <v>169</v>
      </c>
      <c r="AU1049" s="233" t="s">
        <v>88</v>
      </c>
      <c r="AV1049" s="13" t="s">
        <v>82</v>
      </c>
      <c r="AW1049" s="13" t="s">
        <v>30</v>
      </c>
      <c r="AX1049" s="13" t="s">
        <v>75</v>
      </c>
      <c r="AY1049" s="233" t="s">
        <v>159</v>
      </c>
    </row>
    <row r="1050" spans="1:65" s="13" customFormat="1" ht="11.25">
      <c r="B1050" s="223"/>
      <c r="C1050" s="224"/>
      <c r="D1050" s="225" t="s">
        <v>169</v>
      </c>
      <c r="E1050" s="226" t="s">
        <v>1</v>
      </c>
      <c r="F1050" s="227" t="s">
        <v>228</v>
      </c>
      <c r="G1050" s="224"/>
      <c r="H1050" s="226" t="s">
        <v>1</v>
      </c>
      <c r="I1050" s="228"/>
      <c r="J1050" s="224"/>
      <c r="K1050" s="224"/>
      <c r="L1050" s="229"/>
      <c r="M1050" s="230"/>
      <c r="N1050" s="231"/>
      <c r="O1050" s="231"/>
      <c r="P1050" s="231"/>
      <c r="Q1050" s="231"/>
      <c r="R1050" s="231"/>
      <c r="S1050" s="231"/>
      <c r="T1050" s="232"/>
      <c r="AT1050" s="233" t="s">
        <v>169</v>
      </c>
      <c r="AU1050" s="233" t="s">
        <v>88</v>
      </c>
      <c r="AV1050" s="13" t="s">
        <v>82</v>
      </c>
      <c r="AW1050" s="13" t="s">
        <v>30</v>
      </c>
      <c r="AX1050" s="13" t="s">
        <v>75</v>
      </c>
      <c r="AY1050" s="233" t="s">
        <v>159</v>
      </c>
    </row>
    <row r="1051" spans="1:65" s="14" customFormat="1" ht="11.25">
      <c r="B1051" s="234"/>
      <c r="C1051" s="235"/>
      <c r="D1051" s="225" t="s">
        <v>169</v>
      </c>
      <c r="E1051" s="236" t="s">
        <v>1</v>
      </c>
      <c r="F1051" s="237" t="s">
        <v>239</v>
      </c>
      <c r="G1051" s="235"/>
      <c r="H1051" s="238">
        <v>4.1109999999999998</v>
      </c>
      <c r="I1051" s="239"/>
      <c r="J1051" s="235"/>
      <c r="K1051" s="235"/>
      <c r="L1051" s="240"/>
      <c r="M1051" s="241"/>
      <c r="N1051" s="242"/>
      <c r="O1051" s="242"/>
      <c r="P1051" s="242"/>
      <c r="Q1051" s="242"/>
      <c r="R1051" s="242"/>
      <c r="S1051" s="242"/>
      <c r="T1051" s="243"/>
      <c r="AT1051" s="244" t="s">
        <v>169</v>
      </c>
      <c r="AU1051" s="244" t="s">
        <v>88</v>
      </c>
      <c r="AV1051" s="14" t="s">
        <v>88</v>
      </c>
      <c r="AW1051" s="14" t="s">
        <v>30</v>
      </c>
      <c r="AX1051" s="14" t="s">
        <v>75</v>
      </c>
      <c r="AY1051" s="244" t="s">
        <v>159</v>
      </c>
    </row>
    <row r="1052" spans="1:65" s="13" customFormat="1" ht="11.25">
      <c r="B1052" s="223"/>
      <c r="C1052" s="224"/>
      <c r="D1052" s="225" t="s">
        <v>169</v>
      </c>
      <c r="E1052" s="226" t="s">
        <v>1</v>
      </c>
      <c r="F1052" s="227" t="s">
        <v>240</v>
      </c>
      <c r="G1052" s="224"/>
      <c r="H1052" s="226" t="s">
        <v>1</v>
      </c>
      <c r="I1052" s="228"/>
      <c r="J1052" s="224"/>
      <c r="K1052" s="224"/>
      <c r="L1052" s="229"/>
      <c r="M1052" s="230"/>
      <c r="N1052" s="231"/>
      <c r="O1052" s="231"/>
      <c r="P1052" s="231"/>
      <c r="Q1052" s="231"/>
      <c r="R1052" s="231"/>
      <c r="S1052" s="231"/>
      <c r="T1052" s="232"/>
      <c r="AT1052" s="233" t="s">
        <v>169</v>
      </c>
      <c r="AU1052" s="233" t="s">
        <v>88</v>
      </c>
      <c r="AV1052" s="13" t="s">
        <v>82</v>
      </c>
      <c r="AW1052" s="13" t="s">
        <v>30</v>
      </c>
      <c r="AX1052" s="13" t="s">
        <v>75</v>
      </c>
      <c r="AY1052" s="233" t="s">
        <v>159</v>
      </c>
    </row>
    <row r="1053" spans="1:65" s="14" customFormat="1" ht="11.25">
      <c r="B1053" s="234"/>
      <c r="C1053" s="235"/>
      <c r="D1053" s="225" t="s">
        <v>169</v>
      </c>
      <c r="E1053" s="236" t="s">
        <v>1</v>
      </c>
      <c r="F1053" s="237" t="s">
        <v>241</v>
      </c>
      <c r="G1053" s="235"/>
      <c r="H1053" s="238">
        <v>2.0590000000000002</v>
      </c>
      <c r="I1053" s="239"/>
      <c r="J1053" s="235"/>
      <c r="K1053" s="235"/>
      <c r="L1053" s="240"/>
      <c r="M1053" s="241"/>
      <c r="N1053" s="242"/>
      <c r="O1053" s="242"/>
      <c r="P1053" s="242"/>
      <c r="Q1053" s="242"/>
      <c r="R1053" s="242"/>
      <c r="S1053" s="242"/>
      <c r="T1053" s="243"/>
      <c r="AT1053" s="244" t="s">
        <v>169</v>
      </c>
      <c r="AU1053" s="244" t="s">
        <v>88</v>
      </c>
      <c r="AV1053" s="14" t="s">
        <v>88</v>
      </c>
      <c r="AW1053" s="14" t="s">
        <v>30</v>
      </c>
      <c r="AX1053" s="14" t="s">
        <v>75</v>
      </c>
      <c r="AY1053" s="244" t="s">
        <v>159</v>
      </c>
    </row>
    <row r="1054" spans="1:65" s="15" customFormat="1" ht="11.25">
      <c r="B1054" s="245"/>
      <c r="C1054" s="246"/>
      <c r="D1054" s="225" t="s">
        <v>169</v>
      </c>
      <c r="E1054" s="247" t="s">
        <v>1</v>
      </c>
      <c r="F1054" s="248" t="s">
        <v>179</v>
      </c>
      <c r="G1054" s="246"/>
      <c r="H1054" s="249">
        <v>6.17</v>
      </c>
      <c r="I1054" s="250"/>
      <c r="J1054" s="246"/>
      <c r="K1054" s="246"/>
      <c r="L1054" s="251"/>
      <c r="M1054" s="252"/>
      <c r="N1054" s="253"/>
      <c r="O1054" s="253"/>
      <c r="P1054" s="253"/>
      <c r="Q1054" s="253"/>
      <c r="R1054" s="253"/>
      <c r="S1054" s="253"/>
      <c r="T1054" s="254"/>
      <c r="AT1054" s="255" t="s">
        <v>169</v>
      </c>
      <c r="AU1054" s="255" t="s">
        <v>88</v>
      </c>
      <c r="AV1054" s="15" t="s">
        <v>167</v>
      </c>
      <c r="AW1054" s="15" t="s">
        <v>30</v>
      </c>
      <c r="AX1054" s="15" t="s">
        <v>82</v>
      </c>
      <c r="AY1054" s="255" t="s">
        <v>159</v>
      </c>
    </row>
    <row r="1055" spans="1:65" s="12" customFormat="1" ht="22.9" customHeight="1">
      <c r="B1055" s="194"/>
      <c r="C1055" s="195"/>
      <c r="D1055" s="196" t="s">
        <v>74</v>
      </c>
      <c r="E1055" s="208" t="s">
        <v>1196</v>
      </c>
      <c r="F1055" s="208" t="s">
        <v>1197</v>
      </c>
      <c r="G1055" s="195"/>
      <c r="H1055" s="195"/>
      <c r="I1055" s="198"/>
      <c r="J1055" s="209">
        <f>BK1055</f>
        <v>0</v>
      </c>
      <c r="K1055" s="195"/>
      <c r="L1055" s="200"/>
      <c r="M1055" s="201"/>
      <c r="N1055" s="202"/>
      <c r="O1055" s="202"/>
      <c r="P1055" s="203">
        <f>SUM(P1056:P1070)</f>
        <v>0</v>
      </c>
      <c r="Q1055" s="202"/>
      <c r="R1055" s="203">
        <f>SUM(R1056:R1070)</f>
        <v>2.6499999999999999E-2</v>
      </c>
      <c r="S1055" s="202"/>
      <c r="T1055" s="204">
        <f>SUM(T1056:T1070)</f>
        <v>2.8000000000000001E-2</v>
      </c>
      <c r="AR1055" s="205" t="s">
        <v>88</v>
      </c>
      <c r="AT1055" s="206" t="s">
        <v>74</v>
      </c>
      <c r="AU1055" s="206" t="s">
        <v>82</v>
      </c>
      <c r="AY1055" s="205" t="s">
        <v>159</v>
      </c>
      <c r="BK1055" s="207">
        <f>SUM(BK1056:BK1070)</f>
        <v>0</v>
      </c>
    </row>
    <row r="1056" spans="1:65" s="2" customFormat="1" ht="14.45" customHeight="1">
      <c r="A1056" s="35"/>
      <c r="B1056" s="36"/>
      <c r="C1056" s="210" t="s">
        <v>1198</v>
      </c>
      <c r="D1056" s="210" t="s">
        <v>163</v>
      </c>
      <c r="E1056" s="211" t="s">
        <v>1199</v>
      </c>
      <c r="F1056" s="212" t="s">
        <v>1200</v>
      </c>
      <c r="G1056" s="213" t="s">
        <v>166</v>
      </c>
      <c r="H1056" s="214">
        <v>2</v>
      </c>
      <c r="I1056" s="215"/>
      <c r="J1056" s="216">
        <f>ROUND(I1056*H1056,2)</f>
        <v>0</v>
      </c>
      <c r="K1056" s="217"/>
      <c r="L1056" s="38"/>
      <c r="M1056" s="218" t="s">
        <v>1</v>
      </c>
      <c r="N1056" s="219" t="s">
        <v>41</v>
      </c>
      <c r="O1056" s="72"/>
      <c r="P1056" s="220">
        <f>O1056*H1056</f>
        <v>0</v>
      </c>
      <c r="Q1056" s="220">
        <v>0</v>
      </c>
      <c r="R1056" s="220">
        <f>Q1056*H1056</f>
        <v>0</v>
      </c>
      <c r="S1056" s="220">
        <v>1.4E-2</v>
      </c>
      <c r="T1056" s="221">
        <f>S1056*H1056</f>
        <v>2.8000000000000001E-2</v>
      </c>
      <c r="U1056" s="35"/>
      <c r="V1056" s="35"/>
      <c r="W1056" s="35"/>
      <c r="X1056" s="35"/>
      <c r="Y1056" s="35"/>
      <c r="Z1056" s="35"/>
      <c r="AA1056" s="35"/>
      <c r="AB1056" s="35"/>
      <c r="AC1056" s="35"/>
      <c r="AD1056" s="35"/>
      <c r="AE1056" s="35"/>
      <c r="AR1056" s="222" t="s">
        <v>315</v>
      </c>
      <c r="AT1056" s="222" t="s">
        <v>163</v>
      </c>
      <c r="AU1056" s="222" t="s">
        <v>88</v>
      </c>
      <c r="AY1056" s="17" t="s">
        <v>159</v>
      </c>
      <c r="BE1056" s="118">
        <f>IF(N1056="základní",J1056,0)</f>
        <v>0</v>
      </c>
      <c r="BF1056" s="118">
        <f>IF(N1056="snížená",J1056,0)</f>
        <v>0</v>
      </c>
      <c r="BG1056" s="118">
        <f>IF(N1056="zákl. přenesená",J1056,0)</f>
        <v>0</v>
      </c>
      <c r="BH1056" s="118">
        <f>IF(N1056="sníž. přenesená",J1056,0)</f>
        <v>0</v>
      </c>
      <c r="BI1056" s="118">
        <f>IF(N1056="nulová",J1056,0)</f>
        <v>0</v>
      </c>
      <c r="BJ1056" s="17" t="s">
        <v>88</v>
      </c>
      <c r="BK1056" s="118">
        <f>ROUND(I1056*H1056,2)</f>
        <v>0</v>
      </c>
      <c r="BL1056" s="17" t="s">
        <v>315</v>
      </c>
      <c r="BM1056" s="222" t="s">
        <v>1201</v>
      </c>
    </row>
    <row r="1057" spans="1:65" s="13" customFormat="1" ht="11.25">
      <c r="B1057" s="223"/>
      <c r="C1057" s="224"/>
      <c r="D1057" s="225" t="s">
        <v>169</v>
      </c>
      <c r="E1057" s="226" t="s">
        <v>1</v>
      </c>
      <c r="F1057" s="227" t="s">
        <v>1202</v>
      </c>
      <c r="G1057" s="224"/>
      <c r="H1057" s="226" t="s">
        <v>1</v>
      </c>
      <c r="I1057" s="228"/>
      <c r="J1057" s="224"/>
      <c r="K1057" s="224"/>
      <c r="L1057" s="229"/>
      <c r="M1057" s="230"/>
      <c r="N1057" s="231"/>
      <c r="O1057" s="231"/>
      <c r="P1057" s="231"/>
      <c r="Q1057" s="231"/>
      <c r="R1057" s="231"/>
      <c r="S1057" s="231"/>
      <c r="T1057" s="232"/>
      <c r="AT1057" s="233" t="s">
        <v>169</v>
      </c>
      <c r="AU1057" s="233" t="s">
        <v>88</v>
      </c>
      <c r="AV1057" s="13" t="s">
        <v>82</v>
      </c>
      <c r="AW1057" s="13" t="s">
        <v>30</v>
      </c>
      <c r="AX1057" s="13" t="s">
        <v>75</v>
      </c>
      <c r="AY1057" s="233" t="s">
        <v>159</v>
      </c>
    </row>
    <row r="1058" spans="1:65" s="14" customFormat="1" ht="11.25">
      <c r="B1058" s="234"/>
      <c r="C1058" s="235"/>
      <c r="D1058" s="225" t="s">
        <v>169</v>
      </c>
      <c r="E1058" s="236" t="s">
        <v>1</v>
      </c>
      <c r="F1058" s="237" t="s">
        <v>88</v>
      </c>
      <c r="G1058" s="235"/>
      <c r="H1058" s="238">
        <v>2</v>
      </c>
      <c r="I1058" s="239"/>
      <c r="J1058" s="235"/>
      <c r="K1058" s="235"/>
      <c r="L1058" s="240"/>
      <c r="M1058" s="241"/>
      <c r="N1058" s="242"/>
      <c r="O1058" s="242"/>
      <c r="P1058" s="242"/>
      <c r="Q1058" s="242"/>
      <c r="R1058" s="242"/>
      <c r="S1058" s="242"/>
      <c r="T1058" s="243"/>
      <c r="AT1058" s="244" t="s">
        <v>169</v>
      </c>
      <c r="AU1058" s="244" t="s">
        <v>88</v>
      </c>
      <c r="AV1058" s="14" t="s">
        <v>88</v>
      </c>
      <c r="AW1058" s="14" t="s">
        <v>30</v>
      </c>
      <c r="AX1058" s="14" t="s">
        <v>82</v>
      </c>
      <c r="AY1058" s="244" t="s">
        <v>159</v>
      </c>
    </row>
    <row r="1059" spans="1:65" s="2" customFormat="1" ht="24.2" customHeight="1">
      <c r="A1059" s="35"/>
      <c r="B1059" s="36"/>
      <c r="C1059" s="210" t="s">
        <v>1203</v>
      </c>
      <c r="D1059" s="210" t="s">
        <v>163</v>
      </c>
      <c r="E1059" s="211" t="s">
        <v>1204</v>
      </c>
      <c r="F1059" s="212" t="s">
        <v>1205</v>
      </c>
      <c r="G1059" s="213" t="s">
        <v>284</v>
      </c>
      <c r="H1059" s="214">
        <v>4</v>
      </c>
      <c r="I1059" s="215"/>
      <c r="J1059" s="216">
        <f>ROUND(I1059*H1059,2)</f>
        <v>0</v>
      </c>
      <c r="K1059" s="217"/>
      <c r="L1059" s="38"/>
      <c r="M1059" s="218" t="s">
        <v>1</v>
      </c>
      <c r="N1059" s="219" t="s">
        <v>41</v>
      </c>
      <c r="O1059" s="72"/>
      <c r="P1059" s="220">
        <f>O1059*H1059</f>
        <v>0</v>
      </c>
      <c r="Q1059" s="220">
        <v>7.6000000000000004E-4</v>
      </c>
      <c r="R1059" s="220">
        <f>Q1059*H1059</f>
        <v>3.0400000000000002E-3</v>
      </c>
      <c r="S1059" s="220">
        <v>0</v>
      </c>
      <c r="T1059" s="221">
        <f>S1059*H1059</f>
        <v>0</v>
      </c>
      <c r="U1059" s="35"/>
      <c r="V1059" s="35"/>
      <c r="W1059" s="35"/>
      <c r="X1059" s="35"/>
      <c r="Y1059" s="35"/>
      <c r="Z1059" s="35"/>
      <c r="AA1059" s="35"/>
      <c r="AB1059" s="35"/>
      <c r="AC1059" s="35"/>
      <c r="AD1059" s="35"/>
      <c r="AE1059" s="35"/>
      <c r="AR1059" s="222" t="s">
        <v>315</v>
      </c>
      <c r="AT1059" s="222" t="s">
        <v>163</v>
      </c>
      <c r="AU1059" s="222" t="s">
        <v>88</v>
      </c>
      <c r="AY1059" s="17" t="s">
        <v>159</v>
      </c>
      <c r="BE1059" s="118">
        <f>IF(N1059="základní",J1059,0)</f>
        <v>0</v>
      </c>
      <c r="BF1059" s="118">
        <f>IF(N1059="snížená",J1059,0)</f>
        <v>0</v>
      </c>
      <c r="BG1059" s="118">
        <f>IF(N1059="zákl. přenesená",J1059,0)</f>
        <v>0</v>
      </c>
      <c r="BH1059" s="118">
        <f>IF(N1059="sníž. přenesená",J1059,0)</f>
        <v>0</v>
      </c>
      <c r="BI1059" s="118">
        <f>IF(N1059="nulová",J1059,0)</f>
        <v>0</v>
      </c>
      <c r="BJ1059" s="17" t="s">
        <v>88</v>
      </c>
      <c r="BK1059" s="118">
        <f>ROUND(I1059*H1059,2)</f>
        <v>0</v>
      </c>
      <c r="BL1059" s="17" t="s">
        <v>315</v>
      </c>
      <c r="BM1059" s="222" t="s">
        <v>1206</v>
      </c>
    </row>
    <row r="1060" spans="1:65" s="13" customFormat="1" ht="11.25">
      <c r="B1060" s="223"/>
      <c r="C1060" s="224"/>
      <c r="D1060" s="225" t="s">
        <v>169</v>
      </c>
      <c r="E1060" s="226" t="s">
        <v>1</v>
      </c>
      <c r="F1060" s="227" t="s">
        <v>1202</v>
      </c>
      <c r="G1060" s="224"/>
      <c r="H1060" s="226" t="s">
        <v>1</v>
      </c>
      <c r="I1060" s="228"/>
      <c r="J1060" s="224"/>
      <c r="K1060" s="224"/>
      <c r="L1060" s="229"/>
      <c r="M1060" s="230"/>
      <c r="N1060" s="231"/>
      <c r="O1060" s="231"/>
      <c r="P1060" s="231"/>
      <c r="Q1060" s="231"/>
      <c r="R1060" s="231"/>
      <c r="S1060" s="231"/>
      <c r="T1060" s="232"/>
      <c r="AT1060" s="233" t="s">
        <v>169</v>
      </c>
      <c r="AU1060" s="233" t="s">
        <v>88</v>
      </c>
      <c r="AV1060" s="13" t="s">
        <v>82</v>
      </c>
      <c r="AW1060" s="13" t="s">
        <v>30</v>
      </c>
      <c r="AX1060" s="13" t="s">
        <v>75</v>
      </c>
      <c r="AY1060" s="233" t="s">
        <v>159</v>
      </c>
    </row>
    <row r="1061" spans="1:65" s="14" customFormat="1" ht="11.25">
      <c r="B1061" s="234"/>
      <c r="C1061" s="235"/>
      <c r="D1061" s="225" t="s">
        <v>169</v>
      </c>
      <c r="E1061" s="236" t="s">
        <v>1</v>
      </c>
      <c r="F1061" s="237" t="s">
        <v>167</v>
      </c>
      <c r="G1061" s="235"/>
      <c r="H1061" s="238">
        <v>4</v>
      </c>
      <c r="I1061" s="239"/>
      <c r="J1061" s="235"/>
      <c r="K1061" s="235"/>
      <c r="L1061" s="240"/>
      <c r="M1061" s="241"/>
      <c r="N1061" s="242"/>
      <c r="O1061" s="242"/>
      <c r="P1061" s="242"/>
      <c r="Q1061" s="242"/>
      <c r="R1061" s="242"/>
      <c r="S1061" s="242"/>
      <c r="T1061" s="243"/>
      <c r="AT1061" s="244" t="s">
        <v>169</v>
      </c>
      <c r="AU1061" s="244" t="s">
        <v>88</v>
      </c>
      <c r="AV1061" s="14" t="s">
        <v>88</v>
      </c>
      <c r="AW1061" s="14" t="s">
        <v>30</v>
      </c>
      <c r="AX1061" s="14" t="s">
        <v>82</v>
      </c>
      <c r="AY1061" s="244" t="s">
        <v>159</v>
      </c>
    </row>
    <row r="1062" spans="1:65" s="2" customFormat="1" ht="24.2" customHeight="1">
      <c r="A1062" s="35"/>
      <c r="B1062" s="36"/>
      <c r="C1062" s="210" t="s">
        <v>1207</v>
      </c>
      <c r="D1062" s="210" t="s">
        <v>163</v>
      </c>
      <c r="E1062" s="211" t="s">
        <v>1208</v>
      </c>
      <c r="F1062" s="212" t="s">
        <v>1209</v>
      </c>
      <c r="G1062" s="213" t="s">
        <v>284</v>
      </c>
      <c r="H1062" s="214">
        <v>4</v>
      </c>
      <c r="I1062" s="215"/>
      <c r="J1062" s="216">
        <f>ROUND(I1062*H1062,2)</f>
        <v>0</v>
      </c>
      <c r="K1062" s="217"/>
      <c r="L1062" s="38"/>
      <c r="M1062" s="218" t="s">
        <v>1</v>
      </c>
      <c r="N1062" s="219" t="s">
        <v>41</v>
      </c>
      <c r="O1062" s="72"/>
      <c r="P1062" s="220">
        <f>O1062*H1062</f>
        <v>0</v>
      </c>
      <c r="Q1062" s="220">
        <v>5.0000000000000001E-4</v>
      </c>
      <c r="R1062" s="220">
        <f>Q1062*H1062</f>
        <v>2E-3</v>
      </c>
      <c r="S1062" s="220">
        <v>0</v>
      </c>
      <c r="T1062" s="221">
        <f>S1062*H1062</f>
        <v>0</v>
      </c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  <c r="AR1062" s="222" t="s">
        <v>315</v>
      </c>
      <c r="AT1062" s="222" t="s">
        <v>163</v>
      </c>
      <c r="AU1062" s="222" t="s">
        <v>88</v>
      </c>
      <c r="AY1062" s="17" t="s">
        <v>159</v>
      </c>
      <c r="BE1062" s="118">
        <f>IF(N1062="základní",J1062,0)</f>
        <v>0</v>
      </c>
      <c r="BF1062" s="118">
        <f>IF(N1062="snížená",J1062,0)</f>
        <v>0</v>
      </c>
      <c r="BG1062" s="118">
        <f>IF(N1062="zákl. přenesená",J1062,0)</f>
        <v>0</v>
      </c>
      <c r="BH1062" s="118">
        <f>IF(N1062="sníž. přenesená",J1062,0)</f>
        <v>0</v>
      </c>
      <c r="BI1062" s="118">
        <f>IF(N1062="nulová",J1062,0)</f>
        <v>0</v>
      </c>
      <c r="BJ1062" s="17" t="s">
        <v>88</v>
      </c>
      <c r="BK1062" s="118">
        <f>ROUND(I1062*H1062,2)</f>
        <v>0</v>
      </c>
      <c r="BL1062" s="17" t="s">
        <v>315</v>
      </c>
      <c r="BM1062" s="222" t="s">
        <v>1210</v>
      </c>
    </row>
    <row r="1063" spans="1:65" s="13" customFormat="1" ht="11.25">
      <c r="B1063" s="223"/>
      <c r="C1063" s="224"/>
      <c r="D1063" s="225" t="s">
        <v>169</v>
      </c>
      <c r="E1063" s="226" t="s">
        <v>1</v>
      </c>
      <c r="F1063" s="227" t="s">
        <v>1202</v>
      </c>
      <c r="G1063" s="224"/>
      <c r="H1063" s="226" t="s">
        <v>1</v>
      </c>
      <c r="I1063" s="228"/>
      <c r="J1063" s="224"/>
      <c r="K1063" s="224"/>
      <c r="L1063" s="229"/>
      <c r="M1063" s="230"/>
      <c r="N1063" s="231"/>
      <c r="O1063" s="231"/>
      <c r="P1063" s="231"/>
      <c r="Q1063" s="231"/>
      <c r="R1063" s="231"/>
      <c r="S1063" s="231"/>
      <c r="T1063" s="232"/>
      <c r="AT1063" s="233" t="s">
        <v>169</v>
      </c>
      <c r="AU1063" s="233" t="s">
        <v>88</v>
      </c>
      <c r="AV1063" s="13" t="s">
        <v>82</v>
      </c>
      <c r="AW1063" s="13" t="s">
        <v>30</v>
      </c>
      <c r="AX1063" s="13" t="s">
        <v>75</v>
      </c>
      <c r="AY1063" s="233" t="s">
        <v>159</v>
      </c>
    </row>
    <row r="1064" spans="1:65" s="14" customFormat="1" ht="11.25">
      <c r="B1064" s="234"/>
      <c r="C1064" s="235"/>
      <c r="D1064" s="225" t="s">
        <v>169</v>
      </c>
      <c r="E1064" s="236" t="s">
        <v>1</v>
      </c>
      <c r="F1064" s="237" t="s">
        <v>167</v>
      </c>
      <c r="G1064" s="235"/>
      <c r="H1064" s="238">
        <v>4</v>
      </c>
      <c r="I1064" s="239"/>
      <c r="J1064" s="235"/>
      <c r="K1064" s="235"/>
      <c r="L1064" s="240"/>
      <c r="M1064" s="241"/>
      <c r="N1064" s="242"/>
      <c r="O1064" s="242"/>
      <c r="P1064" s="242"/>
      <c r="Q1064" s="242"/>
      <c r="R1064" s="242"/>
      <c r="S1064" s="242"/>
      <c r="T1064" s="243"/>
      <c r="AT1064" s="244" t="s">
        <v>169</v>
      </c>
      <c r="AU1064" s="244" t="s">
        <v>88</v>
      </c>
      <c r="AV1064" s="14" t="s">
        <v>88</v>
      </c>
      <c r="AW1064" s="14" t="s">
        <v>30</v>
      </c>
      <c r="AX1064" s="14" t="s">
        <v>82</v>
      </c>
      <c r="AY1064" s="244" t="s">
        <v>159</v>
      </c>
    </row>
    <row r="1065" spans="1:65" s="2" customFormat="1" ht="24.2" customHeight="1">
      <c r="A1065" s="35"/>
      <c r="B1065" s="36"/>
      <c r="C1065" s="210" t="s">
        <v>1211</v>
      </c>
      <c r="D1065" s="210" t="s">
        <v>163</v>
      </c>
      <c r="E1065" s="211" t="s">
        <v>1212</v>
      </c>
      <c r="F1065" s="212" t="s">
        <v>1213</v>
      </c>
      <c r="G1065" s="213" t="s">
        <v>166</v>
      </c>
      <c r="H1065" s="214">
        <v>2</v>
      </c>
      <c r="I1065" s="215"/>
      <c r="J1065" s="216">
        <f>ROUND(I1065*H1065,2)</f>
        <v>0</v>
      </c>
      <c r="K1065" s="217"/>
      <c r="L1065" s="38"/>
      <c r="M1065" s="218" t="s">
        <v>1</v>
      </c>
      <c r="N1065" s="219" t="s">
        <v>41</v>
      </c>
      <c r="O1065" s="72"/>
      <c r="P1065" s="220">
        <f>O1065*H1065</f>
        <v>0</v>
      </c>
      <c r="Q1065" s="220">
        <v>1.073E-2</v>
      </c>
      <c r="R1065" s="220">
        <f>Q1065*H1065</f>
        <v>2.146E-2</v>
      </c>
      <c r="S1065" s="220">
        <v>0</v>
      </c>
      <c r="T1065" s="221">
        <f>S1065*H1065</f>
        <v>0</v>
      </c>
      <c r="U1065" s="35"/>
      <c r="V1065" s="35"/>
      <c r="W1065" s="35"/>
      <c r="X1065" s="35"/>
      <c r="Y1065" s="35"/>
      <c r="Z1065" s="35"/>
      <c r="AA1065" s="35"/>
      <c r="AB1065" s="35"/>
      <c r="AC1065" s="35"/>
      <c r="AD1065" s="35"/>
      <c r="AE1065" s="35"/>
      <c r="AR1065" s="222" t="s">
        <v>315</v>
      </c>
      <c r="AT1065" s="222" t="s">
        <v>163</v>
      </c>
      <c r="AU1065" s="222" t="s">
        <v>88</v>
      </c>
      <c r="AY1065" s="17" t="s">
        <v>159</v>
      </c>
      <c r="BE1065" s="118">
        <f>IF(N1065="základní",J1065,0)</f>
        <v>0</v>
      </c>
      <c r="BF1065" s="118">
        <f>IF(N1065="snížená",J1065,0)</f>
        <v>0</v>
      </c>
      <c r="BG1065" s="118">
        <f>IF(N1065="zákl. přenesená",J1065,0)</f>
        <v>0</v>
      </c>
      <c r="BH1065" s="118">
        <f>IF(N1065="sníž. přenesená",J1065,0)</f>
        <v>0</v>
      </c>
      <c r="BI1065" s="118">
        <f>IF(N1065="nulová",J1065,0)</f>
        <v>0</v>
      </c>
      <c r="BJ1065" s="17" t="s">
        <v>88</v>
      </c>
      <c r="BK1065" s="118">
        <f>ROUND(I1065*H1065,2)</f>
        <v>0</v>
      </c>
      <c r="BL1065" s="17" t="s">
        <v>315</v>
      </c>
      <c r="BM1065" s="222" t="s">
        <v>1214</v>
      </c>
    </row>
    <row r="1066" spans="1:65" s="13" customFormat="1" ht="11.25">
      <c r="B1066" s="223"/>
      <c r="C1066" s="224"/>
      <c r="D1066" s="225" t="s">
        <v>169</v>
      </c>
      <c r="E1066" s="226" t="s">
        <v>1</v>
      </c>
      <c r="F1066" s="227" t="s">
        <v>1202</v>
      </c>
      <c r="G1066" s="224"/>
      <c r="H1066" s="226" t="s">
        <v>1</v>
      </c>
      <c r="I1066" s="228"/>
      <c r="J1066" s="224"/>
      <c r="K1066" s="224"/>
      <c r="L1066" s="229"/>
      <c r="M1066" s="230"/>
      <c r="N1066" s="231"/>
      <c r="O1066" s="231"/>
      <c r="P1066" s="231"/>
      <c r="Q1066" s="231"/>
      <c r="R1066" s="231"/>
      <c r="S1066" s="231"/>
      <c r="T1066" s="232"/>
      <c r="AT1066" s="233" t="s">
        <v>169</v>
      </c>
      <c r="AU1066" s="233" t="s">
        <v>88</v>
      </c>
      <c r="AV1066" s="13" t="s">
        <v>82</v>
      </c>
      <c r="AW1066" s="13" t="s">
        <v>30</v>
      </c>
      <c r="AX1066" s="13" t="s">
        <v>75</v>
      </c>
      <c r="AY1066" s="233" t="s">
        <v>159</v>
      </c>
    </row>
    <row r="1067" spans="1:65" s="14" customFormat="1" ht="11.25">
      <c r="B1067" s="234"/>
      <c r="C1067" s="235"/>
      <c r="D1067" s="225" t="s">
        <v>169</v>
      </c>
      <c r="E1067" s="236" t="s">
        <v>1</v>
      </c>
      <c r="F1067" s="237" t="s">
        <v>88</v>
      </c>
      <c r="G1067" s="235"/>
      <c r="H1067" s="238">
        <v>2</v>
      </c>
      <c r="I1067" s="239"/>
      <c r="J1067" s="235"/>
      <c r="K1067" s="235"/>
      <c r="L1067" s="240"/>
      <c r="M1067" s="241"/>
      <c r="N1067" s="242"/>
      <c r="O1067" s="242"/>
      <c r="P1067" s="242"/>
      <c r="Q1067" s="242"/>
      <c r="R1067" s="242"/>
      <c r="S1067" s="242"/>
      <c r="T1067" s="243"/>
      <c r="AT1067" s="244" t="s">
        <v>169</v>
      </c>
      <c r="AU1067" s="244" t="s">
        <v>88</v>
      </c>
      <c r="AV1067" s="14" t="s">
        <v>88</v>
      </c>
      <c r="AW1067" s="14" t="s">
        <v>30</v>
      </c>
      <c r="AX1067" s="14" t="s">
        <v>82</v>
      </c>
      <c r="AY1067" s="244" t="s">
        <v>159</v>
      </c>
    </row>
    <row r="1068" spans="1:65" s="2" customFormat="1" ht="24.2" customHeight="1">
      <c r="A1068" s="35"/>
      <c r="B1068" s="36"/>
      <c r="C1068" s="210" t="s">
        <v>1215</v>
      </c>
      <c r="D1068" s="210" t="s">
        <v>163</v>
      </c>
      <c r="E1068" s="211" t="s">
        <v>1216</v>
      </c>
      <c r="F1068" s="212" t="s">
        <v>1217</v>
      </c>
      <c r="G1068" s="213" t="s">
        <v>305</v>
      </c>
      <c r="H1068" s="214">
        <v>2.7E-2</v>
      </c>
      <c r="I1068" s="215"/>
      <c r="J1068" s="216">
        <f>ROUND(I1068*H1068,2)</f>
        <v>0</v>
      </c>
      <c r="K1068" s="217"/>
      <c r="L1068" s="38"/>
      <c r="M1068" s="218" t="s">
        <v>1</v>
      </c>
      <c r="N1068" s="219" t="s">
        <v>41</v>
      </c>
      <c r="O1068" s="72"/>
      <c r="P1068" s="220">
        <f>O1068*H1068</f>
        <v>0</v>
      </c>
      <c r="Q1068" s="220">
        <v>0</v>
      </c>
      <c r="R1068" s="220">
        <f>Q1068*H1068</f>
        <v>0</v>
      </c>
      <c r="S1068" s="220">
        <v>0</v>
      </c>
      <c r="T1068" s="221">
        <f>S1068*H1068</f>
        <v>0</v>
      </c>
      <c r="U1068" s="35"/>
      <c r="V1068" s="35"/>
      <c r="W1068" s="35"/>
      <c r="X1068" s="35"/>
      <c r="Y1068" s="35"/>
      <c r="Z1068" s="35"/>
      <c r="AA1068" s="35"/>
      <c r="AB1068" s="35"/>
      <c r="AC1068" s="35"/>
      <c r="AD1068" s="35"/>
      <c r="AE1068" s="35"/>
      <c r="AR1068" s="222" t="s">
        <v>315</v>
      </c>
      <c r="AT1068" s="222" t="s">
        <v>163</v>
      </c>
      <c r="AU1068" s="222" t="s">
        <v>88</v>
      </c>
      <c r="AY1068" s="17" t="s">
        <v>159</v>
      </c>
      <c r="BE1068" s="118">
        <f>IF(N1068="základní",J1068,0)</f>
        <v>0</v>
      </c>
      <c r="BF1068" s="118">
        <f>IF(N1068="snížená",J1068,0)</f>
        <v>0</v>
      </c>
      <c r="BG1068" s="118">
        <f>IF(N1068="zákl. přenesená",J1068,0)</f>
        <v>0</v>
      </c>
      <c r="BH1068" s="118">
        <f>IF(N1068="sníž. přenesená",J1068,0)</f>
        <v>0</v>
      </c>
      <c r="BI1068" s="118">
        <f>IF(N1068="nulová",J1068,0)</f>
        <v>0</v>
      </c>
      <c r="BJ1068" s="17" t="s">
        <v>88</v>
      </c>
      <c r="BK1068" s="118">
        <f>ROUND(I1068*H1068,2)</f>
        <v>0</v>
      </c>
      <c r="BL1068" s="17" t="s">
        <v>315</v>
      </c>
      <c r="BM1068" s="222" t="s">
        <v>1218</v>
      </c>
    </row>
    <row r="1069" spans="1:65" s="2" customFormat="1" ht="24.2" customHeight="1">
      <c r="A1069" s="35"/>
      <c r="B1069" s="36"/>
      <c r="C1069" s="210" t="s">
        <v>1219</v>
      </c>
      <c r="D1069" s="210" t="s">
        <v>163</v>
      </c>
      <c r="E1069" s="211" t="s">
        <v>1220</v>
      </c>
      <c r="F1069" s="212" t="s">
        <v>1221</v>
      </c>
      <c r="G1069" s="213" t="s">
        <v>305</v>
      </c>
      <c r="H1069" s="214">
        <v>2.7E-2</v>
      </c>
      <c r="I1069" s="215"/>
      <c r="J1069" s="216">
        <f>ROUND(I1069*H1069,2)</f>
        <v>0</v>
      </c>
      <c r="K1069" s="217"/>
      <c r="L1069" s="38"/>
      <c r="M1069" s="218" t="s">
        <v>1</v>
      </c>
      <c r="N1069" s="219" t="s">
        <v>41</v>
      </c>
      <c r="O1069" s="72"/>
      <c r="P1069" s="220">
        <f>O1069*H1069</f>
        <v>0</v>
      </c>
      <c r="Q1069" s="220">
        <v>0</v>
      </c>
      <c r="R1069" s="220">
        <f>Q1069*H1069</f>
        <v>0</v>
      </c>
      <c r="S1069" s="220">
        <v>0</v>
      </c>
      <c r="T1069" s="221">
        <f>S1069*H1069</f>
        <v>0</v>
      </c>
      <c r="U1069" s="35"/>
      <c r="V1069" s="35"/>
      <c r="W1069" s="35"/>
      <c r="X1069" s="35"/>
      <c r="Y1069" s="35"/>
      <c r="Z1069" s="35"/>
      <c r="AA1069" s="35"/>
      <c r="AB1069" s="35"/>
      <c r="AC1069" s="35"/>
      <c r="AD1069" s="35"/>
      <c r="AE1069" s="35"/>
      <c r="AR1069" s="222" t="s">
        <v>315</v>
      </c>
      <c r="AT1069" s="222" t="s">
        <v>163</v>
      </c>
      <c r="AU1069" s="222" t="s">
        <v>88</v>
      </c>
      <c r="AY1069" s="17" t="s">
        <v>159</v>
      </c>
      <c r="BE1069" s="118">
        <f>IF(N1069="základní",J1069,0)</f>
        <v>0</v>
      </c>
      <c r="BF1069" s="118">
        <f>IF(N1069="snížená",J1069,0)</f>
        <v>0</v>
      </c>
      <c r="BG1069" s="118">
        <f>IF(N1069="zákl. přenesená",J1069,0)</f>
        <v>0</v>
      </c>
      <c r="BH1069" s="118">
        <f>IF(N1069="sníž. přenesená",J1069,0)</f>
        <v>0</v>
      </c>
      <c r="BI1069" s="118">
        <f>IF(N1069="nulová",J1069,0)</f>
        <v>0</v>
      </c>
      <c r="BJ1069" s="17" t="s">
        <v>88</v>
      </c>
      <c r="BK1069" s="118">
        <f>ROUND(I1069*H1069,2)</f>
        <v>0</v>
      </c>
      <c r="BL1069" s="17" t="s">
        <v>315</v>
      </c>
      <c r="BM1069" s="222" t="s">
        <v>1222</v>
      </c>
    </row>
    <row r="1070" spans="1:65" s="2" customFormat="1" ht="24.2" customHeight="1">
      <c r="A1070" s="35"/>
      <c r="B1070" s="36"/>
      <c r="C1070" s="210" t="s">
        <v>1223</v>
      </c>
      <c r="D1070" s="210" t="s">
        <v>163</v>
      </c>
      <c r="E1070" s="211" t="s">
        <v>1224</v>
      </c>
      <c r="F1070" s="212" t="s">
        <v>1225</v>
      </c>
      <c r="G1070" s="213" t="s">
        <v>305</v>
      </c>
      <c r="H1070" s="214">
        <v>2.7E-2</v>
      </c>
      <c r="I1070" s="215"/>
      <c r="J1070" s="216">
        <f>ROUND(I1070*H1070,2)</f>
        <v>0</v>
      </c>
      <c r="K1070" s="217"/>
      <c r="L1070" s="38"/>
      <c r="M1070" s="218" t="s">
        <v>1</v>
      </c>
      <c r="N1070" s="219" t="s">
        <v>41</v>
      </c>
      <c r="O1070" s="72"/>
      <c r="P1070" s="220">
        <f>O1070*H1070</f>
        <v>0</v>
      </c>
      <c r="Q1070" s="220">
        <v>0</v>
      </c>
      <c r="R1070" s="220">
        <f>Q1070*H1070</f>
        <v>0</v>
      </c>
      <c r="S1070" s="220">
        <v>0</v>
      </c>
      <c r="T1070" s="221">
        <f>S1070*H1070</f>
        <v>0</v>
      </c>
      <c r="U1070" s="35"/>
      <c r="V1070" s="35"/>
      <c r="W1070" s="35"/>
      <c r="X1070" s="35"/>
      <c r="Y1070" s="35"/>
      <c r="Z1070" s="35"/>
      <c r="AA1070" s="35"/>
      <c r="AB1070" s="35"/>
      <c r="AC1070" s="35"/>
      <c r="AD1070" s="35"/>
      <c r="AE1070" s="35"/>
      <c r="AR1070" s="222" t="s">
        <v>315</v>
      </c>
      <c r="AT1070" s="222" t="s">
        <v>163</v>
      </c>
      <c r="AU1070" s="222" t="s">
        <v>88</v>
      </c>
      <c r="AY1070" s="17" t="s">
        <v>159</v>
      </c>
      <c r="BE1070" s="118">
        <f>IF(N1070="základní",J1070,0)</f>
        <v>0</v>
      </c>
      <c r="BF1070" s="118">
        <f>IF(N1070="snížená",J1070,0)</f>
        <v>0</v>
      </c>
      <c r="BG1070" s="118">
        <f>IF(N1070="zákl. přenesená",J1070,0)</f>
        <v>0</v>
      </c>
      <c r="BH1070" s="118">
        <f>IF(N1070="sníž. přenesená",J1070,0)</f>
        <v>0</v>
      </c>
      <c r="BI1070" s="118">
        <f>IF(N1070="nulová",J1070,0)</f>
        <v>0</v>
      </c>
      <c r="BJ1070" s="17" t="s">
        <v>88</v>
      </c>
      <c r="BK1070" s="118">
        <f>ROUND(I1070*H1070,2)</f>
        <v>0</v>
      </c>
      <c r="BL1070" s="17" t="s">
        <v>315</v>
      </c>
      <c r="BM1070" s="222" t="s">
        <v>1226</v>
      </c>
    </row>
    <row r="1071" spans="1:65" s="12" customFormat="1" ht="25.9" customHeight="1">
      <c r="B1071" s="194"/>
      <c r="C1071" s="195"/>
      <c r="D1071" s="196" t="s">
        <v>74</v>
      </c>
      <c r="E1071" s="197" t="s">
        <v>137</v>
      </c>
      <c r="F1071" s="197" t="s">
        <v>1227</v>
      </c>
      <c r="G1071" s="195"/>
      <c r="H1071" s="195"/>
      <c r="I1071" s="198"/>
      <c r="J1071" s="199">
        <f>BK1071</f>
        <v>0</v>
      </c>
      <c r="K1071" s="195"/>
      <c r="L1071" s="200"/>
      <c r="M1071" s="201"/>
      <c r="N1071" s="202"/>
      <c r="O1071" s="202"/>
      <c r="P1071" s="203">
        <f>P1072</f>
        <v>0</v>
      </c>
      <c r="Q1071" s="202"/>
      <c r="R1071" s="203">
        <f>R1072</f>
        <v>0</v>
      </c>
      <c r="S1071" s="202"/>
      <c r="T1071" s="204">
        <f>T1072</f>
        <v>0</v>
      </c>
      <c r="AR1071" s="205" t="s">
        <v>711</v>
      </c>
      <c r="AT1071" s="206" t="s">
        <v>74</v>
      </c>
      <c r="AU1071" s="206" t="s">
        <v>75</v>
      </c>
      <c r="AY1071" s="205" t="s">
        <v>159</v>
      </c>
      <c r="BK1071" s="207">
        <f>BK1072</f>
        <v>0</v>
      </c>
    </row>
    <row r="1072" spans="1:65" s="12" customFormat="1" ht="22.9" customHeight="1">
      <c r="B1072" s="194"/>
      <c r="C1072" s="195"/>
      <c r="D1072" s="196" t="s">
        <v>74</v>
      </c>
      <c r="E1072" s="208" t="s">
        <v>1228</v>
      </c>
      <c r="F1072" s="208" t="s">
        <v>136</v>
      </c>
      <c r="G1072" s="195"/>
      <c r="H1072" s="195"/>
      <c r="I1072" s="198"/>
      <c r="J1072" s="209">
        <f>BK1072</f>
        <v>0</v>
      </c>
      <c r="K1072" s="195"/>
      <c r="L1072" s="200"/>
      <c r="M1072" s="201"/>
      <c r="N1072" s="202"/>
      <c r="O1072" s="202"/>
      <c r="P1072" s="203">
        <f>P1073</f>
        <v>0</v>
      </c>
      <c r="Q1072" s="202"/>
      <c r="R1072" s="203">
        <f>R1073</f>
        <v>0</v>
      </c>
      <c r="S1072" s="202"/>
      <c r="T1072" s="204">
        <f>T1073</f>
        <v>0</v>
      </c>
      <c r="AR1072" s="205" t="s">
        <v>711</v>
      </c>
      <c r="AT1072" s="206" t="s">
        <v>74</v>
      </c>
      <c r="AU1072" s="206" t="s">
        <v>82</v>
      </c>
      <c r="AY1072" s="205" t="s">
        <v>159</v>
      </c>
      <c r="BK1072" s="207">
        <f>BK1073</f>
        <v>0</v>
      </c>
    </row>
    <row r="1073" spans="1:65" s="2" customFormat="1" ht="14.45" customHeight="1">
      <c r="A1073" s="35"/>
      <c r="B1073" s="36"/>
      <c r="C1073" s="210" t="s">
        <v>1229</v>
      </c>
      <c r="D1073" s="210" t="s">
        <v>163</v>
      </c>
      <c r="E1073" s="211" t="s">
        <v>1230</v>
      </c>
      <c r="F1073" s="212" t="s">
        <v>136</v>
      </c>
      <c r="G1073" s="213" t="s">
        <v>1231</v>
      </c>
      <c r="H1073" s="214">
        <v>30</v>
      </c>
      <c r="I1073" s="215"/>
      <c r="J1073" s="216">
        <f>ROUND(I1073*H1073,2)</f>
        <v>0</v>
      </c>
      <c r="K1073" s="217"/>
      <c r="L1073" s="38"/>
      <c r="M1073" s="267" t="s">
        <v>1</v>
      </c>
      <c r="N1073" s="268" t="s">
        <v>41</v>
      </c>
      <c r="O1073" s="269"/>
      <c r="P1073" s="270">
        <f>O1073*H1073</f>
        <v>0</v>
      </c>
      <c r="Q1073" s="270">
        <v>0</v>
      </c>
      <c r="R1073" s="270">
        <f>Q1073*H1073</f>
        <v>0</v>
      </c>
      <c r="S1073" s="270">
        <v>0</v>
      </c>
      <c r="T1073" s="271">
        <f>S1073*H1073</f>
        <v>0</v>
      </c>
      <c r="U1073" s="35"/>
      <c r="V1073" s="35"/>
      <c r="W1073" s="35"/>
      <c r="X1073" s="35"/>
      <c r="Y1073" s="35"/>
      <c r="Z1073" s="35"/>
      <c r="AA1073" s="35"/>
      <c r="AB1073" s="35"/>
      <c r="AC1073" s="35"/>
      <c r="AD1073" s="35"/>
      <c r="AE1073" s="35"/>
      <c r="AR1073" s="222" t="s">
        <v>1232</v>
      </c>
      <c r="AT1073" s="222" t="s">
        <v>163</v>
      </c>
      <c r="AU1073" s="222" t="s">
        <v>88</v>
      </c>
      <c r="AY1073" s="17" t="s">
        <v>159</v>
      </c>
      <c r="BE1073" s="118">
        <f>IF(N1073="základní",J1073,0)</f>
        <v>0</v>
      </c>
      <c r="BF1073" s="118">
        <f>IF(N1073="snížená",J1073,0)</f>
        <v>0</v>
      </c>
      <c r="BG1073" s="118">
        <f>IF(N1073="zákl. přenesená",J1073,0)</f>
        <v>0</v>
      </c>
      <c r="BH1073" s="118">
        <f>IF(N1073="sníž. přenesená",J1073,0)</f>
        <v>0</v>
      </c>
      <c r="BI1073" s="118">
        <f>IF(N1073="nulová",J1073,0)</f>
        <v>0</v>
      </c>
      <c r="BJ1073" s="17" t="s">
        <v>88</v>
      </c>
      <c r="BK1073" s="118">
        <f>ROUND(I1073*H1073,2)</f>
        <v>0</v>
      </c>
      <c r="BL1073" s="17" t="s">
        <v>1232</v>
      </c>
      <c r="BM1073" s="222" t="s">
        <v>1233</v>
      </c>
    </row>
    <row r="1074" spans="1:65" s="2" customFormat="1" ht="6.95" customHeight="1">
      <c r="A1074" s="35"/>
      <c r="B1074" s="55"/>
      <c r="C1074" s="56"/>
      <c r="D1074" s="56"/>
      <c r="E1074" s="56"/>
      <c r="F1074" s="56"/>
      <c r="G1074" s="56"/>
      <c r="H1074" s="56"/>
      <c r="I1074" s="56"/>
      <c r="J1074" s="56"/>
      <c r="K1074" s="56"/>
      <c r="L1074" s="38"/>
      <c r="M1074" s="35"/>
      <c r="O1074" s="35"/>
      <c r="P1074" s="35"/>
      <c r="Q1074" s="35"/>
      <c r="R1074" s="35"/>
      <c r="S1074" s="35"/>
      <c r="T1074" s="35"/>
      <c r="U1074" s="35"/>
      <c r="V1074" s="35"/>
      <c r="W1074" s="35"/>
      <c r="X1074" s="35"/>
      <c r="Y1074" s="35"/>
      <c r="Z1074" s="35"/>
      <c r="AA1074" s="35"/>
      <c r="AB1074" s="35"/>
      <c r="AC1074" s="35"/>
      <c r="AD1074" s="35"/>
      <c r="AE1074" s="35"/>
    </row>
  </sheetData>
  <sheetProtection algorithmName="SHA-512" hashValue="lIH1nPK2umiAsp5cUsJB/lN4HuhVZpej1dAYWrP1EMUNCTSpJSKfd3EChsSEHyiGL40CFiqZ0JoGkKTItz5FcQ==" saltValue="bLQDtZTZE3vFZc1+vlc+3/pSW5srFFbKsbNHyBiQkVnfVPGKCpl+ycuNuOZWgdj0HETmPnKaelefPaXThwRIbg==" spinCount="100000" sheet="1" objects="1" scenarios="1" formatColumns="0" formatRows="0" autoFilter="0"/>
  <autoFilter ref="C154:K1073"/>
  <mergeCells count="17">
    <mergeCell ref="E147:H147"/>
    <mergeCell ref="L2:V2"/>
    <mergeCell ref="D129:F129"/>
    <mergeCell ref="D130:F130"/>
    <mergeCell ref="D131:F131"/>
    <mergeCell ref="E143:H143"/>
    <mergeCell ref="E145:H145"/>
    <mergeCell ref="E85:H85"/>
    <mergeCell ref="E87:H87"/>
    <mergeCell ref="E89:H89"/>
    <mergeCell ref="D127:F127"/>
    <mergeCell ref="D128:F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06 - Byt č. 54, dveře č.2...</vt:lpstr>
      <vt:lpstr>'06 - Byt č. 54, dveře č.2...'!Názvy_tisku</vt:lpstr>
      <vt:lpstr>'Rekapitulace stavby'!Názvy_tisku</vt:lpstr>
      <vt:lpstr>'06 - Byt č. 54, dveře č.2...'!Oblast_tisku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AspireV17Nitro\Ladislav</dc:creator>
  <cp:lastModifiedBy>Jana Sosnarova</cp:lastModifiedBy>
  <dcterms:created xsi:type="dcterms:W3CDTF">2020-11-09T14:36:40Z</dcterms:created>
  <dcterms:modified xsi:type="dcterms:W3CDTF">2021-04-05T10:21:12Z</dcterms:modified>
</cp:coreProperties>
</file>